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ZŠ Weberova - PD - zhotovitel\02 - VÝKAZ VÝMĚR\"/>
    </mc:Choice>
  </mc:AlternateContent>
  <bookViews>
    <workbookView xWindow="390" yWindow="555" windowWidth="19815" windowHeight="9405"/>
  </bookViews>
  <sheets>
    <sheet name="Rekapitulace stavby" sheetId="1" r:id="rId1"/>
    <sheet name="A - Zařízení staveniště" sheetId="2" r:id="rId2"/>
    <sheet name="A - Vnitřní konstrukce" sheetId="3" r:id="rId3"/>
    <sheet name="B - TOP - Štítové a obvod..." sheetId="4" r:id="rId4"/>
    <sheet name="C - TOP - Sokly, obvodové..." sheetId="5" r:id="rId5"/>
    <sheet name="D - LOP - Boletice" sheetId="6" r:id="rId6"/>
    <sheet name="E - LOP - Stavokonstrukce" sheetId="7" r:id="rId7"/>
    <sheet name="F - Venkovní doplňkové ko..." sheetId="8" r:id="rId8"/>
    <sheet name="A - Úprava konstrukcí - s..." sheetId="9" r:id="rId9"/>
    <sheet name="B - Dozdívky" sheetId="10" r:id="rId10"/>
    <sheet name="C - Zateplení" sheetId="11" r:id="rId11"/>
    <sheet name="D - Těžký obvodový plášť ..." sheetId="12" r:id="rId12"/>
    <sheet name="A - Výkopy - zemní práce" sheetId="13" r:id="rId13"/>
    <sheet name="B - Sanace stáv. konstrukcí" sheetId="14" r:id="rId14"/>
    <sheet name="C - Podzemní konstrukce (..." sheetId="15" r:id="rId15"/>
    <sheet name="D - Nadzemní konstrukce (..." sheetId="16" r:id="rId16"/>
    <sheet name="A - Okna" sheetId="17" r:id="rId17"/>
    <sheet name="B - Dveře" sheetId="18" r:id="rId18"/>
    <sheet name="A - LOP VÝCHOD - konstrukce" sheetId="19" r:id="rId19"/>
    <sheet name="B - LOP VÝCHOD - výplně o..." sheetId="20" r:id="rId20"/>
    <sheet name="D - LOP VÝCHOD - parapety..." sheetId="21" r:id="rId21"/>
    <sheet name="E - LOP VÝCHOD - detaily ..." sheetId="22" r:id="rId22"/>
    <sheet name="A - LOP ZÁPAD - konstrukce" sheetId="23" r:id="rId23"/>
    <sheet name="B - LOP ZÁPAD - výplně ot..." sheetId="24" r:id="rId24"/>
    <sheet name="C - LOP ZÁPAD - plné nepr..." sheetId="25" r:id="rId25"/>
    <sheet name="D - LOP ZÁPAD - parapety,..." sheetId="26" r:id="rId26"/>
    <sheet name="E - LOP ZÁPAD - detaily n..." sheetId="27" r:id="rId27"/>
    <sheet name="A - LOP JIH - konstrukce" sheetId="28" r:id="rId28"/>
    <sheet name="B - LOP JIH - výplně otvorů" sheetId="29" r:id="rId29"/>
    <sheet name="C - LOP JIH - plné neprůh..." sheetId="30" r:id="rId30"/>
    <sheet name="D - LOP JIH - parapety, o..." sheetId="31" r:id="rId31"/>
    <sheet name="E - LOP JIH - detaily nap..." sheetId="32" r:id="rId32"/>
    <sheet name="A - LOP SEVER - konstrukce" sheetId="33" r:id="rId33"/>
    <sheet name="B - LOP SEVER - výplně ot..." sheetId="34" r:id="rId34"/>
    <sheet name="C - LOP SEVER - plné nepr..." sheetId="35" r:id="rId35"/>
    <sheet name="D - LOP SEVER - parapety,..." sheetId="36" r:id="rId36"/>
    <sheet name="E - LOP SEVER - detaily n..." sheetId="37" r:id="rId37"/>
    <sheet name="A - Schodiště k hlavnímu ..." sheetId="38" r:id="rId38"/>
    <sheet name="B - Schodiště do bazénu a..." sheetId="39" r:id="rId39"/>
    <sheet name="C - Přístřešek nad schodi..." sheetId="40" r:id="rId40"/>
    <sheet name="D - Přístřešek na východn..." sheetId="41" r:id="rId41"/>
    <sheet name="E - Zastřešení světlíků n..." sheetId="42" r:id="rId42"/>
    <sheet name="F - Opěrná zeď na východn..." sheetId="43" r:id="rId43"/>
    <sheet name="G - Opěrná zídka na jižní..." sheetId="44" r:id="rId44"/>
    <sheet name="H - Oplechování ocelových..." sheetId="45" r:id="rId45"/>
    <sheet name="J - Větrací mřížky, kryty..." sheetId="46" r:id="rId46"/>
    <sheet name="K - Úniková lávka z 2.NP" sheetId="47" r:id="rId47"/>
    <sheet name="A - Lehké příčky prosklené" sheetId="48" r:id="rId48"/>
    <sheet name="B - Zděné příčky - dozdívky" sheetId="49" r:id="rId49"/>
    <sheet name="C - Doplňkové konstrukce" sheetId="50" r:id="rId50"/>
    <sheet name="A - Silnoproud" sheetId="51" r:id="rId51"/>
    <sheet name="B - Slaboproud" sheetId="52" r:id="rId52"/>
    <sheet name="C - Hromosvody" sheetId="53" r:id="rId53"/>
    <sheet name="A - Regulace stáv. prvků ÚT" sheetId="54" r:id="rId54"/>
    <sheet name="A - Lešení" sheetId="55" r:id="rId55"/>
    <sheet name="B - Ochrana a úpravy vzro..." sheetId="56" r:id="rId56"/>
    <sheet name="C - Ostatní práce a konst..." sheetId="57" r:id="rId57"/>
    <sheet name="Pokyny pro vyplnění" sheetId="58" r:id="rId58"/>
  </sheets>
  <definedNames>
    <definedName name="_xlnm._FilterDatabase" localSheetId="47" hidden="1">'A - Lehké příčky prosklené'!$C$82:$K$90</definedName>
    <definedName name="_xlnm._FilterDatabase" localSheetId="54" hidden="1">'A - Lešení'!$C$82:$K$86</definedName>
    <definedName name="_xlnm._FilterDatabase" localSheetId="27" hidden="1">'A - LOP JIH - konstrukce'!$C$82:$K$86</definedName>
    <definedName name="_xlnm._FilterDatabase" localSheetId="32" hidden="1">'A - LOP SEVER - konstrukce'!$C$82:$K$86</definedName>
    <definedName name="_xlnm._FilterDatabase" localSheetId="18" hidden="1">'A - LOP VÝCHOD - konstrukce'!$C$82:$K$86</definedName>
    <definedName name="_xlnm._FilterDatabase" localSheetId="22" hidden="1">'A - LOP ZÁPAD - konstrukce'!$C$82:$K$86</definedName>
    <definedName name="_xlnm._FilterDatabase" localSheetId="16" hidden="1">'A - Okna'!$C$82:$K$97</definedName>
    <definedName name="_xlnm._FilterDatabase" localSheetId="53" hidden="1">'A - Regulace stáv. prvků ÚT'!$C$82:$K$86</definedName>
    <definedName name="_xlnm._FilterDatabase" localSheetId="37" hidden="1">'A - Schodiště k hlavnímu ...'!$C$82:$K$85</definedName>
    <definedName name="_xlnm._FilterDatabase" localSheetId="50" hidden="1">'A - Silnoproud'!$C$82:$K$92</definedName>
    <definedName name="_xlnm._FilterDatabase" localSheetId="8" hidden="1">'A - Úprava konstrukcí - s...'!$C$82:$K$86</definedName>
    <definedName name="_xlnm._FilterDatabase" localSheetId="2" hidden="1">'A - Vnitřní konstrukce'!$C$82:$K$92</definedName>
    <definedName name="_xlnm._FilterDatabase" localSheetId="12" hidden="1">'A - Výkopy - zemní práce'!$C$82:$K$90</definedName>
    <definedName name="_xlnm._FilterDatabase" localSheetId="1" hidden="1">'A - Zařízení staveniště'!$C$82:$K$87</definedName>
    <definedName name="_xlnm._FilterDatabase" localSheetId="9" hidden="1">'B - Dozdívky'!$C$82:$K$111</definedName>
    <definedName name="_xlnm._FilterDatabase" localSheetId="17" hidden="1">'B - Dveře'!$C$82:$K$87</definedName>
    <definedName name="_xlnm._FilterDatabase" localSheetId="28" hidden="1">'B - LOP JIH - výplně otvorů'!$C$82:$K$91</definedName>
    <definedName name="_xlnm._FilterDatabase" localSheetId="33" hidden="1">'B - LOP SEVER - výplně ot...'!$C$82:$K$91</definedName>
    <definedName name="_xlnm._FilterDatabase" localSheetId="19" hidden="1">'B - LOP VÝCHOD - výplně o...'!$C$82:$K$89</definedName>
    <definedName name="_xlnm._FilterDatabase" localSheetId="23" hidden="1">'B - LOP ZÁPAD - výplně ot...'!$C$82:$K$87</definedName>
    <definedName name="_xlnm._FilterDatabase" localSheetId="55" hidden="1">'B - Ochrana a úpravy vzro...'!$C$82:$K$86</definedName>
    <definedName name="_xlnm._FilterDatabase" localSheetId="13" hidden="1">'B - Sanace stáv. konstrukcí'!$C$82:$K$92</definedName>
    <definedName name="_xlnm._FilterDatabase" localSheetId="38" hidden="1">'B - Schodiště do bazénu a...'!$C$82:$K$90</definedName>
    <definedName name="_xlnm._FilterDatabase" localSheetId="51" hidden="1">'B - Slaboproud'!$C$82:$K$86</definedName>
    <definedName name="_xlnm._FilterDatabase" localSheetId="3" hidden="1">'B - TOP - Štítové a obvod...'!$C$82:$K$98</definedName>
    <definedName name="_xlnm._FilterDatabase" localSheetId="48" hidden="1">'B - Zděné příčky - dozdívky'!$C$82:$K$106</definedName>
    <definedName name="_xlnm._FilterDatabase" localSheetId="49" hidden="1">'C - Doplňkové konstrukce'!$C$82:$K$98</definedName>
    <definedName name="_xlnm._FilterDatabase" localSheetId="52" hidden="1">'C - Hromosvody'!$C$82:$K$105</definedName>
    <definedName name="_xlnm._FilterDatabase" localSheetId="29" hidden="1">'C - LOP JIH - plné neprůh...'!$C$82:$K$86</definedName>
    <definedName name="_xlnm._FilterDatabase" localSheetId="34" hidden="1">'C - LOP SEVER - plné nepr...'!$C$82:$K$86</definedName>
    <definedName name="_xlnm._FilterDatabase" localSheetId="24" hidden="1">'C - LOP ZÁPAD - plné nepr...'!$C$82:$K$102</definedName>
    <definedName name="_xlnm._FilterDatabase" localSheetId="56" hidden="1">'C - Ostatní práce a konst...'!$C$82:$K$87</definedName>
    <definedName name="_xlnm._FilterDatabase" localSheetId="14" hidden="1">'C - Podzemní konstrukce (...'!$C$82:$K$101</definedName>
    <definedName name="_xlnm._FilterDatabase" localSheetId="39" hidden="1">'C - Přístřešek nad schodi...'!$C$82:$K$99</definedName>
    <definedName name="_xlnm._FilterDatabase" localSheetId="4" hidden="1">'C - TOP - Sokly, obvodové...'!$C$82:$K$97</definedName>
    <definedName name="_xlnm._FilterDatabase" localSheetId="10" hidden="1">'C - Zateplení'!$C$82:$K$93</definedName>
    <definedName name="_xlnm._FilterDatabase" localSheetId="5" hidden="1">'D - LOP - Boletice'!$C$82:$K$86</definedName>
    <definedName name="_xlnm._FilterDatabase" localSheetId="30" hidden="1">'D - LOP JIH - parapety, o...'!$C$82:$K$87</definedName>
    <definedName name="_xlnm._FilterDatabase" localSheetId="35" hidden="1">'D - LOP SEVER - parapety,...'!$C$82:$K$100</definedName>
    <definedName name="_xlnm._FilterDatabase" localSheetId="20" hidden="1">'D - LOP VÝCHOD - parapety...'!$C$82:$K$88</definedName>
    <definedName name="_xlnm._FilterDatabase" localSheetId="25" hidden="1">'D - LOP ZÁPAD - parapety,...'!$C$82:$K$95</definedName>
    <definedName name="_xlnm._FilterDatabase" localSheetId="15" hidden="1">'D - Nadzemní konstrukce (...'!$C$82:$K$103</definedName>
    <definedName name="_xlnm._FilterDatabase" localSheetId="40" hidden="1">'D - Přístřešek na východn...'!$C$82:$K$92</definedName>
    <definedName name="_xlnm._FilterDatabase" localSheetId="11" hidden="1">'D - Těžký obvodový plášť ...'!$C$82:$K$88</definedName>
    <definedName name="_xlnm._FilterDatabase" localSheetId="6" hidden="1">'E - LOP - Stavokonstrukce'!$C$82:$K$85</definedName>
    <definedName name="_xlnm._FilterDatabase" localSheetId="31" hidden="1">'E - LOP JIH - detaily nap...'!$C$82:$K$112</definedName>
    <definedName name="_xlnm._FilterDatabase" localSheetId="36" hidden="1">'E - LOP SEVER - detaily n...'!$C$82:$K$97</definedName>
    <definedName name="_xlnm._FilterDatabase" localSheetId="21" hidden="1">'E - LOP VÝCHOD - detaily ...'!$C$82:$K$88</definedName>
    <definedName name="_xlnm._FilterDatabase" localSheetId="26" hidden="1">'E - LOP ZÁPAD - detaily n...'!$C$82:$K$89</definedName>
    <definedName name="_xlnm._FilterDatabase" localSheetId="41" hidden="1">'E - Zastřešení světlíků n...'!$C$82:$K$90</definedName>
    <definedName name="_xlnm._FilterDatabase" localSheetId="42" hidden="1">'F - Opěrná zeď na východn...'!$C$82:$K$89</definedName>
    <definedName name="_xlnm._FilterDatabase" localSheetId="7" hidden="1">'F - Venkovní doplňkové ko...'!$C$82:$K$87</definedName>
    <definedName name="_xlnm._FilterDatabase" localSheetId="43" hidden="1">'G - Opěrná zídka na jižní...'!$C$82:$K$88</definedName>
    <definedName name="_xlnm._FilterDatabase" localSheetId="44" hidden="1">'H - Oplechování ocelových...'!$C$82:$K$88</definedName>
    <definedName name="_xlnm._FilterDatabase" localSheetId="45" hidden="1">'J - Větrací mřížky, kryty...'!$C$82:$K$87</definedName>
    <definedName name="_xlnm._FilterDatabase" localSheetId="46" hidden="1">'K - Úniková lávka z 2.NP'!$C$82:$K$115</definedName>
    <definedName name="_xlnm.Print_Titles" localSheetId="47">'A - Lehké příčky prosklené'!$82:$82</definedName>
    <definedName name="_xlnm.Print_Titles" localSheetId="54">'A - Lešení'!$82:$82</definedName>
    <definedName name="_xlnm.Print_Titles" localSheetId="27">'A - LOP JIH - konstrukce'!$82:$82</definedName>
    <definedName name="_xlnm.Print_Titles" localSheetId="32">'A - LOP SEVER - konstrukce'!$82:$82</definedName>
    <definedName name="_xlnm.Print_Titles" localSheetId="18">'A - LOP VÝCHOD - konstrukce'!$82:$82</definedName>
    <definedName name="_xlnm.Print_Titles" localSheetId="22">'A - LOP ZÁPAD - konstrukce'!$82:$82</definedName>
    <definedName name="_xlnm.Print_Titles" localSheetId="16">'A - Okna'!$82:$82</definedName>
    <definedName name="_xlnm.Print_Titles" localSheetId="53">'A - Regulace stáv. prvků ÚT'!$82:$82</definedName>
    <definedName name="_xlnm.Print_Titles" localSheetId="37">'A - Schodiště k hlavnímu ...'!$82:$82</definedName>
    <definedName name="_xlnm.Print_Titles" localSheetId="50">'A - Silnoproud'!$82:$82</definedName>
    <definedName name="_xlnm.Print_Titles" localSheetId="8">'A - Úprava konstrukcí - s...'!$82:$82</definedName>
    <definedName name="_xlnm.Print_Titles" localSheetId="2">'A - Vnitřní konstrukce'!$82:$82</definedName>
    <definedName name="_xlnm.Print_Titles" localSheetId="12">'A - Výkopy - zemní práce'!$82:$82</definedName>
    <definedName name="_xlnm.Print_Titles" localSheetId="1">'A - Zařízení staveniště'!$82:$82</definedName>
    <definedName name="_xlnm.Print_Titles" localSheetId="9">'B - Dozdívky'!$82:$82</definedName>
    <definedName name="_xlnm.Print_Titles" localSheetId="17">'B - Dveře'!$82:$82</definedName>
    <definedName name="_xlnm.Print_Titles" localSheetId="28">'B - LOP JIH - výplně otvorů'!$82:$82</definedName>
    <definedName name="_xlnm.Print_Titles" localSheetId="33">'B - LOP SEVER - výplně ot...'!$82:$82</definedName>
    <definedName name="_xlnm.Print_Titles" localSheetId="19">'B - LOP VÝCHOD - výplně o...'!$82:$82</definedName>
    <definedName name="_xlnm.Print_Titles" localSheetId="23">'B - LOP ZÁPAD - výplně ot...'!$82:$82</definedName>
    <definedName name="_xlnm.Print_Titles" localSheetId="55">'B - Ochrana a úpravy vzro...'!$82:$82</definedName>
    <definedName name="_xlnm.Print_Titles" localSheetId="13">'B - Sanace stáv. konstrukcí'!$82:$82</definedName>
    <definedName name="_xlnm.Print_Titles" localSheetId="38">'B - Schodiště do bazénu a...'!$82:$82</definedName>
    <definedName name="_xlnm.Print_Titles" localSheetId="51">'B - Slaboproud'!$82:$82</definedName>
    <definedName name="_xlnm.Print_Titles" localSheetId="3">'B - TOP - Štítové a obvod...'!$82:$82</definedName>
    <definedName name="_xlnm.Print_Titles" localSheetId="48">'B - Zděné příčky - dozdívky'!$82:$82</definedName>
    <definedName name="_xlnm.Print_Titles" localSheetId="49">'C - Doplňkové konstrukce'!$82:$82</definedName>
    <definedName name="_xlnm.Print_Titles" localSheetId="52">'C - Hromosvody'!$82:$82</definedName>
    <definedName name="_xlnm.Print_Titles" localSheetId="29">'C - LOP JIH - plné neprůh...'!$82:$82</definedName>
    <definedName name="_xlnm.Print_Titles" localSheetId="34">'C - LOP SEVER - plné nepr...'!$82:$82</definedName>
    <definedName name="_xlnm.Print_Titles" localSheetId="24">'C - LOP ZÁPAD - plné nepr...'!$82:$82</definedName>
    <definedName name="_xlnm.Print_Titles" localSheetId="56">'C - Ostatní práce a konst...'!$82:$82</definedName>
    <definedName name="_xlnm.Print_Titles" localSheetId="14">'C - Podzemní konstrukce (...'!$82:$82</definedName>
    <definedName name="_xlnm.Print_Titles" localSheetId="39">'C - Přístřešek nad schodi...'!$82:$82</definedName>
    <definedName name="_xlnm.Print_Titles" localSheetId="4">'C - TOP - Sokly, obvodové...'!$82:$82</definedName>
    <definedName name="_xlnm.Print_Titles" localSheetId="10">'C - Zateplení'!$82:$82</definedName>
    <definedName name="_xlnm.Print_Titles" localSheetId="5">'D - LOP - Boletice'!$82:$82</definedName>
    <definedName name="_xlnm.Print_Titles" localSheetId="30">'D - LOP JIH - parapety, o...'!$82:$82</definedName>
    <definedName name="_xlnm.Print_Titles" localSheetId="35">'D - LOP SEVER - parapety,...'!$82:$82</definedName>
    <definedName name="_xlnm.Print_Titles" localSheetId="20">'D - LOP VÝCHOD - parapety...'!$82:$82</definedName>
    <definedName name="_xlnm.Print_Titles" localSheetId="25">'D - LOP ZÁPAD - parapety,...'!$82:$82</definedName>
    <definedName name="_xlnm.Print_Titles" localSheetId="15">'D - Nadzemní konstrukce (...'!$82:$82</definedName>
    <definedName name="_xlnm.Print_Titles" localSheetId="40">'D - Přístřešek na východn...'!$82:$82</definedName>
    <definedName name="_xlnm.Print_Titles" localSheetId="11">'D - Těžký obvodový plášť ...'!$82:$82</definedName>
    <definedName name="_xlnm.Print_Titles" localSheetId="6">'E - LOP - Stavokonstrukce'!$82:$82</definedName>
    <definedName name="_xlnm.Print_Titles" localSheetId="31">'E - LOP JIH - detaily nap...'!$82:$82</definedName>
    <definedName name="_xlnm.Print_Titles" localSheetId="36">'E - LOP SEVER - detaily n...'!$82:$82</definedName>
    <definedName name="_xlnm.Print_Titles" localSheetId="21">'E - LOP VÝCHOD - detaily ...'!$82:$82</definedName>
    <definedName name="_xlnm.Print_Titles" localSheetId="26">'E - LOP ZÁPAD - detaily n...'!$82:$82</definedName>
    <definedName name="_xlnm.Print_Titles" localSheetId="41">'E - Zastřešení světlíků n...'!$82:$82</definedName>
    <definedName name="_xlnm.Print_Titles" localSheetId="42">'F - Opěrná zeď na východn...'!$82:$82</definedName>
    <definedName name="_xlnm.Print_Titles" localSheetId="7">'F - Venkovní doplňkové ko...'!$82:$82</definedName>
    <definedName name="_xlnm.Print_Titles" localSheetId="43">'G - Opěrná zídka na jižní...'!$82:$82</definedName>
    <definedName name="_xlnm.Print_Titles" localSheetId="44">'H - Oplechování ocelových...'!$82:$82</definedName>
    <definedName name="_xlnm.Print_Titles" localSheetId="45">'J - Větrací mřížky, kryty...'!$82:$82</definedName>
    <definedName name="_xlnm.Print_Titles" localSheetId="46">'K - Úniková lávka z 2.NP'!$82:$82</definedName>
    <definedName name="_xlnm.Print_Titles" localSheetId="0">'Rekapitulace stavby'!$49:$49</definedName>
    <definedName name="_xlnm.Print_Area" localSheetId="47">'A - Lehké příčky prosklené'!$C$4:$J$38,'A - Lehké příčky prosklené'!$C$44:$J$62,'A - Lehké příčky prosklené'!$C$68:$K$90</definedName>
    <definedName name="_xlnm.Print_Area" localSheetId="54">'A - Lešení'!$C$4:$J$38,'A - Lešení'!$C$44:$J$62,'A - Lešení'!$C$68:$K$86</definedName>
    <definedName name="_xlnm.Print_Area" localSheetId="27">'A - LOP JIH - konstrukce'!$C$4:$J$38,'A - LOP JIH - konstrukce'!$C$44:$J$62,'A - LOP JIH - konstrukce'!$C$68:$K$86</definedName>
    <definedName name="_xlnm.Print_Area" localSheetId="32">'A - LOP SEVER - konstrukce'!$C$4:$J$38,'A - LOP SEVER - konstrukce'!$C$44:$J$62,'A - LOP SEVER - konstrukce'!$C$68:$K$86</definedName>
    <definedName name="_xlnm.Print_Area" localSheetId="18">'A - LOP VÝCHOD - konstrukce'!$C$4:$J$38,'A - LOP VÝCHOD - konstrukce'!$C$44:$J$62,'A - LOP VÝCHOD - konstrukce'!$C$68:$K$86</definedName>
    <definedName name="_xlnm.Print_Area" localSheetId="22">'A - LOP ZÁPAD - konstrukce'!$C$4:$J$38,'A - LOP ZÁPAD - konstrukce'!$C$44:$J$62,'A - LOP ZÁPAD - konstrukce'!$C$68:$K$86</definedName>
    <definedName name="_xlnm.Print_Area" localSheetId="16">'A - Okna'!$C$4:$J$38,'A - Okna'!$C$44:$J$62,'A - Okna'!$C$68:$K$97</definedName>
    <definedName name="_xlnm.Print_Area" localSheetId="53">'A - Regulace stáv. prvků ÚT'!$C$4:$J$38,'A - Regulace stáv. prvků ÚT'!$C$44:$J$62,'A - Regulace stáv. prvků ÚT'!$C$68:$K$86</definedName>
    <definedName name="_xlnm.Print_Area" localSheetId="37">'A - Schodiště k hlavnímu ...'!$C$4:$J$38,'A - Schodiště k hlavnímu ...'!$C$44:$J$62,'A - Schodiště k hlavnímu ...'!$C$68:$K$85</definedName>
    <definedName name="_xlnm.Print_Area" localSheetId="50">'A - Silnoproud'!$C$4:$J$38,'A - Silnoproud'!$C$44:$J$62,'A - Silnoproud'!$C$68:$K$92</definedName>
    <definedName name="_xlnm.Print_Area" localSheetId="8">'A - Úprava konstrukcí - s...'!$C$4:$J$38,'A - Úprava konstrukcí - s...'!$C$44:$J$62,'A - Úprava konstrukcí - s...'!$C$68:$K$86</definedName>
    <definedName name="_xlnm.Print_Area" localSheetId="2">'A - Vnitřní konstrukce'!$C$4:$J$38,'A - Vnitřní konstrukce'!$C$44:$J$62,'A - Vnitřní konstrukce'!$C$68:$K$92</definedName>
    <definedName name="_xlnm.Print_Area" localSheetId="12">'A - Výkopy - zemní práce'!$C$4:$J$38,'A - Výkopy - zemní práce'!$C$44:$J$62,'A - Výkopy - zemní práce'!$C$68:$K$90</definedName>
    <definedName name="_xlnm.Print_Area" localSheetId="1">'A - Zařízení staveniště'!$C$4:$J$38,'A - Zařízení staveniště'!$C$44:$J$62,'A - Zařízení staveniště'!$C$68:$K$87</definedName>
    <definedName name="_xlnm.Print_Area" localSheetId="9">'B - Dozdívky'!$C$4:$J$38,'B - Dozdívky'!$C$44:$J$62,'B - Dozdívky'!$C$68:$K$111</definedName>
    <definedName name="_xlnm.Print_Area" localSheetId="17">'B - Dveře'!$C$4:$J$38,'B - Dveře'!$C$44:$J$62,'B - Dveře'!$C$68:$K$87</definedName>
    <definedName name="_xlnm.Print_Area" localSheetId="28">'B - LOP JIH - výplně otvorů'!$C$4:$J$38,'B - LOP JIH - výplně otvorů'!$C$44:$J$62,'B - LOP JIH - výplně otvorů'!$C$68:$K$91</definedName>
    <definedName name="_xlnm.Print_Area" localSheetId="33">'B - LOP SEVER - výplně ot...'!$C$4:$J$38,'B - LOP SEVER - výplně ot...'!$C$44:$J$62,'B - LOP SEVER - výplně ot...'!$C$68:$K$91</definedName>
    <definedName name="_xlnm.Print_Area" localSheetId="19">'B - LOP VÝCHOD - výplně o...'!$C$4:$J$38,'B - LOP VÝCHOD - výplně o...'!$C$44:$J$62,'B - LOP VÝCHOD - výplně o...'!$C$68:$K$89</definedName>
    <definedName name="_xlnm.Print_Area" localSheetId="23">'B - LOP ZÁPAD - výplně ot...'!$C$4:$J$38,'B - LOP ZÁPAD - výplně ot...'!$C$44:$J$62,'B - LOP ZÁPAD - výplně ot...'!$C$68:$K$87</definedName>
    <definedName name="_xlnm.Print_Area" localSheetId="55">'B - Ochrana a úpravy vzro...'!$C$4:$J$38,'B - Ochrana a úpravy vzro...'!$C$44:$J$62,'B - Ochrana a úpravy vzro...'!$C$68:$K$86</definedName>
    <definedName name="_xlnm.Print_Area" localSheetId="13">'B - Sanace stáv. konstrukcí'!$C$4:$J$38,'B - Sanace stáv. konstrukcí'!$C$44:$J$62,'B - Sanace stáv. konstrukcí'!$C$68:$K$92</definedName>
    <definedName name="_xlnm.Print_Area" localSheetId="38">'B - Schodiště do bazénu a...'!$C$4:$J$38,'B - Schodiště do bazénu a...'!$C$44:$J$62,'B - Schodiště do bazénu a...'!$C$68:$K$90</definedName>
    <definedName name="_xlnm.Print_Area" localSheetId="51">'B - Slaboproud'!$C$4:$J$38,'B - Slaboproud'!$C$44:$J$62,'B - Slaboproud'!$C$68:$K$86</definedName>
    <definedName name="_xlnm.Print_Area" localSheetId="3">'B - TOP - Štítové a obvod...'!$C$4:$J$38,'B - TOP - Štítové a obvod...'!$C$44:$J$62,'B - TOP - Štítové a obvod...'!$C$68:$K$98</definedName>
    <definedName name="_xlnm.Print_Area" localSheetId="48">'B - Zděné příčky - dozdívky'!$C$4:$J$38,'B - Zděné příčky - dozdívky'!$C$44:$J$62,'B - Zděné příčky - dozdívky'!$C$68:$K$106</definedName>
    <definedName name="_xlnm.Print_Area" localSheetId="49">'C - Doplňkové konstrukce'!$C$4:$J$38,'C - Doplňkové konstrukce'!$C$44:$J$62,'C - Doplňkové konstrukce'!$C$68:$K$98</definedName>
    <definedName name="_xlnm.Print_Area" localSheetId="52">'C - Hromosvody'!$C$4:$J$38,'C - Hromosvody'!$C$44:$J$62,'C - Hromosvody'!$C$68:$K$105</definedName>
    <definedName name="_xlnm.Print_Area" localSheetId="29">'C - LOP JIH - plné neprůh...'!$C$4:$J$38,'C - LOP JIH - plné neprůh...'!$C$44:$J$62,'C - LOP JIH - plné neprůh...'!$C$68:$K$86</definedName>
    <definedName name="_xlnm.Print_Area" localSheetId="34">'C - LOP SEVER - plné nepr...'!$C$4:$J$38,'C - LOP SEVER - plné nepr...'!$C$44:$J$62,'C - LOP SEVER - plné nepr...'!$C$68:$K$86</definedName>
    <definedName name="_xlnm.Print_Area" localSheetId="24">'C - LOP ZÁPAD - plné nepr...'!$C$4:$J$38,'C - LOP ZÁPAD - plné nepr...'!$C$44:$J$62,'C - LOP ZÁPAD - plné nepr...'!$C$68:$K$102</definedName>
    <definedName name="_xlnm.Print_Area" localSheetId="56">'C - Ostatní práce a konst...'!$C$4:$J$38,'C - Ostatní práce a konst...'!$C$44:$J$62,'C - Ostatní práce a konst...'!$C$68:$K$87</definedName>
    <definedName name="_xlnm.Print_Area" localSheetId="14">'C - Podzemní konstrukce (...'!$C$4:$J$38,'C - Podzemní konstrukce (...'!$C$44:$J$62,'C - Podzemní konstrukce (...'!$C$68:$K$101</definedName>
    <definedName name="_xlnm.Print_Area" localSheetId="39">'C - Přístřešek nad schodi...'!$C$4:$J$38,'C - Přístřešek nad schodi...'!$C$44:$J$62,'C - Přístřešek nad schodi...'!$C$68:$K$99</definedName>
    <definedName name="_xlnm.Print_Area" localSheetId="4">'C - TOP - Sokly, obvodové...'!$C$4:$J$38,'C - TOP - Sokly, obvodové...'!$C$44:$J$62,'C - TOP - Sokly, obvodové...'!$C$68:$K$97</definedName>
    <definedName name="_xlnm.Print_Area" localSheetId="10">'C - Zateplení'!$C$4:$J$38,'C - Zateplení'!$C$44:$J$62,'C - Zateplení'!$C$68:$K$93</definedName>
    <definedName name="_xlnm.Print_Area" localSheetId="5">'D - LOP - Boletice'!$C$4:$J$38,'D - LOP - Boletice'!$C$44:$J$62,'D - LOP - Boletice'!$C$68:$K$86</definedName>
    <definedName name="_xlnm.Print_Area" localSheetId="30">'D - LOP JIH - parapety, o...'!$C$4:$J$38,'D - LOP JIH - parapety, o...'!$C$44:$J$62,'D - LOP JIH - parapety, o...'!$C$68:$K$87</definedName>
    <definedName name="_xlnm.Print_Area" localSheetId="35">'D - LOP SEVER - parapety,...'!$C$4:$J$38,'D - LOP SEVER - parapety,...'!$C$44:$J$62,'D - LOP SEVER - parapety,...'!$C$68:$K$100</definedName>
    <definedName name="_xlnm.Print_Area" localSheetId="20">'D - LOP VÝCHOD - parapety...'!$C$4:$J$38,'D - LOP VÝCHOD - parapety...'!$C$44:$J$62,'D - LOP VÝCHOD - parapety...'!$C$68:$K$88</definedName>
    <definedName name="_xlnm.Print_Area" localSheetId="25">'D - LOP ZÁPAD - parapety,...'!$C$4:$J$38,'D - LOP ZÁPAD - parapety,...'!$C$44:$J$62,'D - LOP ZÁPAD - parapety,...'!$C$68:$K$95</definedName>
    <definedName name="_xlnm.Print_Area" localSheetId="15">'D - Nadzemní konstrukce (...'!$C$4:$J$38,'D - Nadzemní konstrukce (...'!$C$44:$J$62,'D - Nadzemní konstrukce (...'!$C$68:$K$103</definedName>
    <definedName name="_xlnm.Print_Area" localSheetId="40">'D - Přístřešek na východn...'!$C$4:$J$38,'D - Přístřešek na východn...'!$C$44:$J$62,'D - Přístřešek na východn...'!$C$68:$K$92</definedName>
    <definedName name="_xlnm.Print_Area" localSheetId="11">'D - Těžký obvodový plášť ...'!$C$4:$J$38,'D - Těžký obvodový plášť ...'!$C$44:$J$62,'D - Těžký obvodový plášť ...'!$C$68:$K$88</definedName>
    <definedName name="_xlnm.Print_Area" localSheetId="6">'E - LOP - Stavokonstrukce'!$C$4:$J$38,'E - LOP - Stavokonstrukce'!$C$44:$J$62,'E - LOP - Stavokonstrukce'!$C$68:$K$85</definedName>
    <definedName name="_xlnm.Print_Area" localSheetId="31">'E - LOP JIH - detaily nap...'!$C$4:$J$38,'E - LOP JIH - detaily nap...'!$C$44:$J$62,'E - LOP JIH - detaily nap...'!$C$68:$K$112</definedName>
    <definedName name="_xlnm.Print_Area" localSheetId="36">'E - LOP SEVER - detaily n...'!$C$4:$J$38,'E - LOP SEVER - detaily n...'!$C$44:$J$62,'E - LOP SEVER - detaily n...'!$C$68:$K$97</definedName>
    <definedName name="_xlnm.Print_Area" localSheetId="21">'E - LOP VÝCHOD - detaily ...'!$C$4:$J$38,'E - LOP VÝCHOD - detaily ...'!$C$44:$J$62,'E - LOP VÝCHOD - detaily ...'!$C$68:$K$88</definedName>
    <definedName name="_xlnm.Print_Area" localSheetId="26">'E - LOP ZÁPAD - detaily n...'!$C$4:$J$38,'E - LOP ZÁPAD - detaily n...'!$C$44:$J$62,'E - LOP ZÁPAD - detaily n...'!$C$68:$K$89</definedName>
    <definedName name="_xlnm.Print_Area" localSheetId="41">'E - Zastřešení světlíků n...'!$C$4:$J$38,'E - Zastřešení světlíků n...'!$C$44:$J$62,'E - Zastřešení světlíků n...'!$C$68:$K$90</definedName>
    <definedName name="_xlnm.Print_Area" localSheetId="42">'F - Opěrná zeď na východn...'!$C$4:$J$38,'F - Opěrná zeď na východn...'!$C$44:$J$62,'F - Opěrná zeď na východn...'!$C$68:$K$89</definedName>
    <definedName name="_xlnm.Print_Area" localSheetId="7">'F - Venkovní doplňkové ko...'!$C$4:$J$38,'F - Venkovní doplňkové ko...'!$C$44:$J$62,'F - Venkovní doplňkové ko...'!$C$68:$K$87</definedName>
    <definedName name="_xlnm.Print_Area" localSheetId="43">'G - Opěrná zídka na jižní...'!$C$4:$J$38,'G - Opěrná zídka na jižní...'!$C$44:$J$62,'G - Opěrná zídka na jižní...'!$C$68:$K$88</definedName>
    <definedName name="_xlnm.Print_Area" localSheetId="44">'H - Oplechování ocelových...'!$C$4:$J$38,'H - Oplechování ocelových...'!$C$44:$J$62,'H - Oplechování ocelových...'!$C$68:$K$88</definedName>
    <definedName name="_xlnm.Print_Area" localSheetId="45">'J - Větrací mřížky, kryty...'!$C$4:$J$38,'J - Větrací mřížky, kryty...'!$C$44:$J$62,'J - Větrací mřížky, kryty...'!$C$68:$K$87</definedName>
    <definedName name="_xlnm.Print_Area" localSheetId="46">'K - Úniková lávka z 2.NP'!$C$4:$J$38,'K - Úniková lávka z 2.NP'!$C$44:$J$62,'K - Úniková lávka z 2.NP'!$C$68:$K$115</definedName>
    <definedName name="_xlnm.Print_Area" localSheetId="5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stavby'!$C$39:$AQ$122</definedName>
  </definedNames>
  <calcPr calcId="152511"/>
</workbook>
</file>

<file path=xl/calcChain.xml><?xml version="1.0" encoding="utf-8"?>
<calcChain xmlns="http://schemas.openxmlformats.org/spreadsheetml/2006/main">
  <c r="AY121" i="1" l="1"/>
  <c r="AX121" i="1"/>
  <c r="BI87" i="57"/>
  <c r="BH87" i="57"/>
  <c r="BG87" i="57"/>
  <c r="BF87" i="57"/>
  <c r="T87" i="57"/>
  <c r="R87" i="57"/>
  <c r="P87" i="57"/>
  <c r="BK87" i="57"/>
  <c r="J87" i="57"/>
  <c r="BE87" i="57" s="1"/>
  <c r="BI86" i="57"/>
  <c r="BH86" i="57"/>
  <c r="BG86" i="57"/>
  <c r="BF86" i="57"/>
  <c r="BE86" i="57"/>
  <c r="T86" i="57"/>
  <c r="R86" i="57"/>
  <c r="P86" i="57"/>
  <c r="BK86" i="57"/>
  <c r="J86" i="57"/>
  <c r="BI85" i="57"/>
  <c r="F36" i="57" s="1"/>
  <c r="BD121" i="1" s="1"/>
  <c r="BH85" i="57"/>
  <c r="F35" i="57" s="1"/>
  <c r="BC121" i="1" s="1"/>
  <c r="BG85" i="57"/>
  <c r="F34" i="57" s="1"/>
  <c r="BB121" i="1" s="1"/>
  <c r="BF85" i="57"/>
  <c r="BE85" i="57"/>
  <c r="T85" i="57"/>
  <c r="T84" i="57" s="1"/>
  <c r="T83" i="57" s="1"/>
  <c r="R85" i="57"/>
  <c r="R84" i="57" s="1"/>
  <c r="R83" i="57" s="1"/>
  <c r="P85" i="57"/>
  <c r="BK85" i="57"/>
  <c r="BK84" i="57" s="1"/>
  <c r="J85" i="57"/>
  <c r="J79" i="57"/>
  <c r="F79" i="57"/>
  <c r="F77" i="57"/>
  <c r="E75" i="57"/>
  <c r="J55" i="57"/>
  <c r="F55" i="57"/>
  <c r="F53" i="57"/>
  <c r="E51" i="57"/>
  <c r="J20" i="57"/>
  <c r="E20" i="57"/>
  <c r="F56" i="57" s="1"/>
  <c r="J19" i="57"/>
  <c r="J14" i="57"/>
  <c r="J77" i="57" s="1"/>
  <c r="E7" i="57"/>
  <c r="E47" i="57" s="1"/>
  <c r="AY120" i="1"/>
  <c r="AX120" i="1"/>
  <c r="BI86" i="56"/>
  <c r="BH86" i="56"/>
  <c r="BG86" i="56"/>
  <c r="BF86" i="56"/>
  <c r="T86" i="56"/>
  <c r="R86" i="56"/>
  <c r="P86" i="56"/>
  <c r="BK86" i="56"/>
  <c r="J86" i="56"/>
  <c r="BE86" i="56" s="1"/>
  <c r="BI85" i="56"/>
  <c r="BH85" i="56"/>
  <c r="F35" i="56" s="1"/>
  <c r="BC120" i="1" s="1"/>
  <c r="BG85" i="56"/>
  <c r="F34" i="56" s="1"/>
  <c r="BB120" i="1" s="1"/>
  <c r="BF85" i="56"/>
  <c r="T85" i="56"/>
  <c r="T84" i="56" s="1"/>
  <c r="T83" i="56" s="1"/>
  <c r="R85" i="56"/>
  <c r="R84" i="56" s="1"/>
  <c r="R83" i="56" s="1"/>
  <c r="P85" i="56"/>
  <c r="BK85" i="56"/>
  <c r="BK84" i="56" s="1"/>
  <c r="J85" i="56"/>
  <c r="BE85" i="56" s="1"/>
  <c r="J79" i="56"/>
  <c r="F79" i="56"/>
  <c r="F77" i="56"/>
  <c r="E75" i="56"/>
  <c r="J55" i="56"/>
  <c r="F55" i="56"/>
  <c r="F53" i="56"/>
  <c r="E51" i="56"/>
  <c r="J20" i="56"/>
  <c r="E20" i="56"/>
  <c r="F80" i="56" s="1"/>
  <c r="J19" i="56"/>
  <c r="J14" i="56"/>
  <c r="J53" i="56" s="1"/>
  <c r="E7" i="56"/>
  <c r="E71" i="56" s="1"/>
  <c r="AY119" i="1"/>
  <c r="AX119" i="1"/>
  <c r="BI86" i="55"/>
  <c r="BH86" i="55"/>
  <c r="BG86" i="55"/>
  <c r="BF86" i="55"/>
  <c r="T86" i="55"/>
  <c r="R86" i="55"/>
  <c r="P86" i="55"/>
  <c r="BK86" i="55"/>
  <c r="J86" i="55"/>
  <c r="BE86" i="55" s="1"/>
  <c r="BI85" i="55"/>
  <c r="BH85" i="55"/>
  <c r="F35" i="55" s="1"/>
  <c r="BC119" i="1" s="1"/>
  <c r="BG85" i="55"/>
  <c r="F34" i="55" s="1"/>
  <c r="BB119" i="1" s="1"/>
  <c r="BF85" i="55"/>
  <c r="J33" i="55" s="1"/>
  <c r="AW119" i="1" s="1"/>
  <c r="T85" i="55"/>
  <c r="R85" i="55"/>
  <c r="R84" i="55" s="1"/>
  <c r="R83" i="55" s="1"/>
  <c r="P85" i="55"/>
  <c r="P84" i="55" s="1"/>
  <c r="P83" i="55" s="1"/>
  <c r="AU119" i="1" s="1"/>
  <c r="BK85" i="55"/>
  <c r="J85" i="55"/>
  <c r="BE85" i="55" s="1"/>
  <c r="J32" i="55" s="1"/>
  <c r="AV119" i="1" s="1"/>
  <c r="J79" i="55"/>
  <c r="F79" i="55"/>
  <c r="F77" i="55"/>
  <c r="E75" i="55"/>
  <c r="J55" i="55"/>
  <c r="F55" i="55"/>
  <c r="F53" i="55"/>
  <c r="E51" i="55"/>
  <c r="J20" i="55"/>
  <c r="E20" i="55"/>
  <c r="F56" i="55" s="1"/>
  <c r="J19" i="55"/>
  <c r="J14" i="55"/>
  <c r="J77" i="55" s="1"/>
  <c r="E7" i="55"/>
  <c r="E47" i="55" s="1"/>
  <c r="AY117" i="1"/>
  <c r="AX117" i="1"/>
  <c r="BI86" i="54"/>
  <c r="BH86" i="54"/>
  <c r="BG86" i="54"/>
  <c r="BF86" i="54"/>
  <c r="T86" i="54"/>
  <c r="R86" i="54"/>
  <c r="P86" i="54"/>
  <c r="BK86" i="54"/>
  <c r="J86" i="54"/>
  <c r="BE86" i="54" s="1"/>
  <c r="BI85" i="54"/>
  <c r="F36" i="54" s="1"/>
  <c r="BD117" i="1" s="1"/>
  <c r="BH85" i="54"/>
  <c r="F35" i="54" s="1"/>
  <c r="BC117" i="1" s="1"/>
  <c r="BG85" i="54"/>
  <c r="BF85" i="54"/>
  <c r="F33" i="54" s="1"/>
  <c r="BA117" i="1" s="1"/>
  <c r="T85" i="54"/>
  <c r="T84" i="54" s="1"/>
  <c r="T83" i="54" s="1"/>
  <c r="R85" i="54"/>
  <c r="P85" i="54"/>
  <c r="BK85" i="54"/>
  <c r="BK84" i="54" s="1"/>
  <c r="J85" i="54"/>
  <c r="BE85" i="54" s="1"/>
  <c r="F32" i="54" s="1"/>
  <c r="AZ117" i="1" s="1"/>
  <c r="J79" i="54"/>
  <c r="F79" i="54"/>
  <c r="F77" i="54"/>
  <c r="E75" i="54"/>
  <c r="J55" i="54"/>
  <c r="F55" i="54"/>
  <c r="F53" i="54"/>
  <c r="E51" i="54"/>
  <c r="J20" i="54"/>
  <c r="E20" i="54"/>
  <c r="F80" i="54" s="1"/>
  <c r="J19" i="54"/>
  <c r="J14" i="54"/>
  <c r="J53" i="54" s="1"/>
  <c r="E7" i="54"/>
  <c r="E71" i="54" s="1"/>
  <c r="AY115" i="1"/>
  <c r="AX115" i="1"/>
  <c r="BI105" i="53"/>
  <c r="BH105" i="53"/>
  <c r="BG105" i="53"/>
  <c r="BF105" i="53"/>
  <c r="BE105" i="53"/>
  <c r="T105" i="53"/>
  <c r="R105" i="53"/>
  <c r="P105" i="53"/>
  <c r="BK105" i="53"/>
  <c r="J105" i="53"/>
  <c r="BI101" i="53"/>
  <c r="BH101" i="53"/>
  <c r="BG101" i="53"/>
  <c r="BF101" i="53"/>
  <c r="T101" i="53"/>
  <c r="R101" i="53"/>
  <c r="P101" i="53"/>
  <c r="BK101" i="53"/>
  <c r="J101" i="53"/>
  <c r="BE101" i="53" s="1"/>
  <c r="BI97" i="53"/>
  <c r="BH97" i="53"/>
  <c r="BG97" i="53"/>
  <c r="BF97" i="53"/>
  <c r="BE97" i="53"/>
  <c r="T97" i="53"/>
  <c r="R97" i="53"/>
  <c r="P97" i="53"/>
  <c r="BK97" i="53"/>
  <c r="J97" i="53"/>
  <c r="BI93" i="53"/>
  <c r="BH93" i="53"/>
  <c r="BG93" i="53"/>
  <c r="BF93" i="53"/>
  <c r="T93" i="53"/>
  <c r="R93" i="53"/>
  <c r="P93" i="53"/>
  <c r="BK93" i="53"/>
  <c r="J93" i="53"/>
  <c r="BE93" i="53" s="1"/>
  <c r="BI89" i="53"/>
  <c r="BH89" i="53"/>
  <c r="BG89" i="53"/>
  <c r="BF89" i="53"/>
  <c r="BE89" i="53"/>
  <c r="T89" i="53"/>
  <c r="R89" i="53"/>
  <c r="P89" i="53"/>
  <c r="BK89" i="53"/>
  <c r="J89" i="53"/>
  <c r="BI85" i="53"/>
  <c r="BH85" i="53"/>
  <c r="F35" i="53" s="1"/>
  <c r="BC115" i="1" s="1"/>
  <c r="BG85" i="53"/>
  <c r="F34" i="53" s="1"/>
  <c r="BB115" i="1" s="1"/>
  <c r="BF85" i="53"/>
  <c r="T85" i="53"/>
  <c r="T84" i="53" s="1"/>
  <c r="T83" i="53" s="1"/>
  <c r="R85" i="53"/>
  <c r="R84" i="53" s="1"/>
  <c r="R83" i="53" s="1"/>
  <c r="P85" i="53"/>
  <c r="BK85" i="53"/>
  <c r="J85" i="53"/>
  <c r="BE85" i="53" s="1"/>
  <c r="J79" i="53"/>
  <c r="F79" i="53"/>
  <c r="F77" i="53"/>
  <c r="E75" i="53"/>
  <c r="J55" i="53"/>
  <c r="F55" i="53"/>
  <c r="F53" i="53"/>
  <c r="E51" i="53"/>
  <c r="J20" i="53"/>
  <c r="E20" i="53"/>
  <c r="F80" i="53" s="1"/>
  <c r="J19" i="53"/>
  <c r="J14" i="53"/>
  <c r="J53" i="53" s="1"/>
  <c r="E7" i="53"/>
  <c r="E47" i="53" s="1"/>
  <c r="AY114" i="1"/>
  <c r="AX114" i="1"/>
  <c r="BI86" i="52"/>
  <c r="BH86" i="52"/>
  <c r="BG86" i="52"/>
  <c r="BF86" i="52"/>
  <c r="T86" i="52"/>
  <c r="R86" i="52"/>
  <c r="P86" i="52"/>
  <c r="BK86" i="52"/>
  <c r="J86" i="52"/>
  <c r="BE86" i="52" s="1"/>
  <c r="BI85" i="52"/>
  <c r="F36" i="52" s="1"/>
  <c r="BD114" i="1" s="1"/>
  <c r="BH85" i="52"/>
  <c r="BG85" i="52"/>
  <c r="F34" i="52" s="1"/>
  <c r="BB114" i="1" s="1"/>
  <c r="BF85" i="52"/>
  <c r="F33" i="52" s="1"/>
  <c r="BA114" i="1" s="1"/>
  <c r="T85" i="52"/>
  <c r="T84" i="52" s="1"/>
  <c r="T83" i="52" s="1"/>
  <c r="R85" i="52"/>
  <c r="P85" i="52"/>
  <c r="P84" i="52" s="1"/>
  <c r="P83" i="52" s="1"/>
  <c r="AU114" i="1" s="1"/>
  <c r="BK85" i="52"/>
  <c r="BK84" i="52" s="1"/>
  <c r="J85" i="52"/>
  <c r="BE85" i="52" s="1"/>
  <c r="J79" i="52"/>
  <c r="F79" i="52"/>
  <c r="F77" i="52"/>
  <c r="E75" i="52"/>
  <c r="J55" i="52"/>
  <c r="F55" i="52"/>
  <c r="F53" i="52"/>
  <c r="E51" i="52"/>
  <c r="J20" i="52"/>
  <c r="E20" i="52"/>
  <c r="F80" i="52" s="1"/>
  <c r="J19" i="52"/>
  <c r="J14" i="52"/>
  <c r="J53" i="52" s="1"/>
  <c r="E7" i="52"/>
  <c r="E47" i="52" s="1"/>
  <c r="AY113" i="1"/>
  <c r="AX113" i="1"/>
  <c r="BI92" i="51"/>
  <c r="BH92" i="51"/>
  <c r="BG92" i="51"/>
  <c r="BF92" i="51"/>
  <c r="T92" i="51"/>
  <c r="R92" i="51"/>
  <c r="P92" i="51"/>
  <c r="BK92" i="51"/>
  <c r="J92" i="51"/>
  <c r="BE92" i="51" s="1"/>
  <c r="BI91" i="51"/>
  <c r="BH91" i="51"/>
  <c r="BG91" i="51"/>
  <c r="BF91" i="51"/>
  <c r="T91" i="51"/>
  <c r="R91" i="51"/>
  <c r="P91" i="51"/>
  <c r="BK91" i="51"/>
  <c r="J91" i="51"/>
  <c r="BE91" i="51" s="1"/>
  <c r="BI90" i="51"/>
  <c r="BH90" i="51"/>
  <c r="BG90" i="51"/>
  <c r="BF90" i="51"/>
  <c r="BE90" i="51"/>
  <c r="T90" i="51"/>
  <c r="R90" i="51"/>
  <c r="P90" i="51"/>
  <c r="BK90" i="51"/>
  <c r="J90" i="51"/>
  <c r="BI89" i="51"/>
  <c r="BH89" i="51"/>
  <c r="BG89" i="51"/>
  <c r="BF89" i="51"/>
  <c r="T89" i="51"/>
  <c r="R89" i="51"/>
  <c r="P89" i="51"/>
  <c r="BK89" i="51"/>
  <c r="J89" i="51"/>
  <c r="BE89" i="51" s="1"/>
  <c r="BI88" i="51"/>
  <c r="BH88" i="51"/>
  <c r="BG88" i="51"/>
  <c r="BF88" i="51"/>
  <c r="BE88" i="51"/>
  <c r="T88" i="51"/>
  <c r="R88" i="51"/>
  <c r="P88" i="51"/>
  <c r="BK88" i="51"/>
  <c r="J88" i="51"/>
  <c r="BI87" i="51"/>
  <c r="BH87" i="51"/>
  <c r="BG87" i="51"/>
  <c r="BF87" i="51"/>
  <c r="T87" i="51"/>
  <c r="R87" i="51"/>
  <c r="P87" i="51"/>
  <c r="BK87" i="51"/>
  <c r="J87" i="51"/>
  <c r="BE87" i="51" s="1"/>
  <c r="BI86" i="51"/>
  <c r="BH86" i="51"/>
  <c r="BG86" i="51"/>
  <c r="BF86" i="51"/>
  <c r="BE86" i="51"/>
  <c r="T86" i="51"/>
  <c r="R86" i="51"/>
  <c r="P86" i="51"/>
  <c r="BK86" i="51"/>
  <c r="J86" i="51"/>
  <c r="BI85" i="51"/>
  <c r="F36" i="51" s="1"/>
  <c r="BD113" i="1" s="1"/>
  <c r="BH85" i="51"/>
  <c r="F35" i="51" s="1"/>
  <c r="BC113" i="1" s="1"/>
  <c r="BG85" i="51"/>
  <c r="BF85" i="51"/>
  <c r="T85" i="51"/>
  <c r="T84" i="51" s="1"/>
  <c r="T83" i="51" s="1"/>
  <c r="R85" i="51"/>
  <c r="P85" i="51"/>
  <c r="BK85" i="51"/>
  <c r="BK84" i="51" s="1"/>
  <c r="J85" i="51"/>
  <c r="BE85" i="51" s="1"/>
  <c r="J79" i="51"/>
  <c r="F79" i="51"/>
  <c r="F77" i="51"/>
  <c r="E75" i="51"/>
  <c r="J55" i="51"/>
  <c r="F55" i="51"/>
  <c r="F53" i="51"/>
  <c r="E51" i="51"/>
  <c r="J20" i="51"/>
  <c r="E20" i="51"/>
  <c r="F80" i="51" s="1"/>
  <c r="J19" i="51"/>
  <c r="J14" i="51"/>
  <c r="J53" i="51" s="1"/>
  <c r="E7" i="51"/>
  <c r="E47" i="51" s="1"/>
  <c r="AY111" i="1"/>
  <c r="AX111" i="1"/>
  <c r="BI93" i="50"/>
  <c r="BH93" i="50"/>
  <c r="BG93" i="50"/>
  <c r="BF93" i="50"/>
  <c r="T93" i="50"/>
  <c r="R93" i="50"/>
  <c r="P93" i="50"/>
  <c r="BK93" i="50"/>
  <c r="J93" i="50"/>
  <c r="BE93" i="50" s="1"/>
  <c r="BI89" i="50"/>
  <c r="BH89" i="50"/>
  <c r="BG89" i="50"/>
  <c r="BF89" i="50"/>
  <c r="T89" i="50"/>
  <c r="R89" i="50"/>
  <c r="P89" i="50"/>
  <c r="BK89" i="50"/>
  <c r="J89" i="50"/>
  <c r="BE89" i="50" s="1"/>
  <c r="BI85" i="50"/>
  <c r="F36" i="50" s="1"/>
  <c r="BD111" i="1" s="1"/>
  <c r="BH85" i="50"/>
  <c r="F35" i="50" s="1"/>
  <c r="BC111" i="1" s="1"/>
  <c r="BG85" i="50"/>
  <c r="F34" i="50" s="1"/>
  <c r="BB111" i="1" s="1"/>
  <c r="BF85" i="50"/>
  <c r="T85" i="50"/>
  <c r="R85" i="50"/>
  <c r="R84" i="50" s="1"/>
  <c r="R83" i="50" s="1"/>
  <c r="P85" i="50"/>
  <c r="P84" i="50" s="1"/>
  <c r="P83" i="50" s="1"/>
  <c r="AU111" i="1" s="1"/>
  <c r="BK85" i="50"/>
  <c r="J85" i="50"/>
  <c r="BE85" i="50" s="1"/>
  <c r="J79" i="50"/>
  <c r="F79" i="50"/>
  <c r="F77" i="50"/>
  <c r="E75" i="50"/>
  <c r="J55" i="50"/>
  <c r="F55" i="50"/>
  <c r="F53" i="50"/>
  <c r="E51" i="50"/>
  <c r="J20" i="50"/>
  <c r="E20" i="50"/>
  <c r="J19" i="50"/>
  <c r="J14" i="50"/>
  <c r="J77" i="50" s="1"/>
  <c r="E7" i="50"/>
  <c r="E47" i="50" s="1"/>
  <c r="AY110" i="1"/>
  <c r="AX110" i="1"/>
  <c r="BI94" i="49"/>
  <c r="BH94" i="49"/>
  <c r="BG94" i="49"/>
  <c r="BF94" i="49"/>
  <c r="T94" i="49"/>
  <c r="R94" i="49"/>
  <c r="P94" i="49"/>
  <c r="BK94" i="49"/>
  <c r="J94" i="49"/>
  <c r="BE94" i="49" s="1"/>
  <c r="BI93" i="49"/>
  <c r="BH93" i="49"/>
  <c r="BG93" i="49"/>
  <c r="BF93" i="49"/>
  <c r="T93" i="49"/>
  <c r="R93" i="49"/>
  <c r="P93" i="49"/>
  <c r="BK93" i="49"/>
  <c r="J93" i="49"/>
  <c r="BE93" i="49" s="1"/>
  <c r="BI89" i="49"/>
  <c r="BH89" i="49"/>
  <c r="BG89" i="49"/>
  <c r="BF89" i="49"/>
  <c r="T89" i="49"/>
  <c r="R89" i="49"/>
  <c r="P89" i="49"/>
  <c r="BK89" i="49"/>
  <c r="J89" i="49"/>
  <c r="BE89" i="49" s="1"/>
  <c r="BI85" i="49"/>
  <c r="F36" i="49" s="1"/>
  <c r="BD110" i="1" s="1"/>
  <c r="BH85" i="49"/>
  <c r="F35" i="49" s="1"/>
  <c r="BC110" i="1" s="1"/>
  <c r="BG85" i="49"/>
  <c r="BF85" i="49"/>
  <c r="BE85" i="49"/>
  <c r="T85" i="49"/>
  <c r="R85" i="49"/>
  <c r="P85" i="49"/>
  <c r="BK85" i="49"/>
  <c r="BK84" i="49" s="1"/>
  <c r="J85" i="49"/>
  <c r="J79" i="49"/>
  <c r="F79" i="49"/>
  <c r="F77" i="49"/>
  <c r="E75" i="49"/>
  <c r="J55" i="49"/>
  <c r="F55" i="49"/>
  <c r="F53" i="49"/>
  <c r="E51" i="49"/>
  <c r="J20" i="49"/>
  <c r="E20" i="49"/>
  <c r="F56" i="49" s="1"/>
  <c r="J19" i="49"/>
  <c r="J14" i="49"/>
  <c r="J77" i="49" s="1"/>
  <c r="E7" i="49"/>
  <c r="E47" i="49" s="1"/>
  <c r="AY109" i="1"/>
  <c r="AX109" i="1"/>
  <c r="BI90" i="48"/>
  <c r="BH90" i="48"/>
  <c r="BG90" i="48"/>
  <c r="BF90" i="48"/>
  <c r="T90" i="48"/>
  <c r="R90" i="48"/>
  <c r="P90" i="48"/>
  <c r="BK90" i="48"/>
  <c r="J90" i="48"/>
  <c r="BE90" i="48" s="1"/>
  <c r="BI89" i="48"/>
  <c r="BH89" i="48"/>
  <c r="BG89" i="48"/>
  <c r="BF89" i="48"/>
  <c r="T89" i="48"/>
  <c r="R89" i="48"/>
  <c r="P89" i="48"/>
  <c r="BK89" i="48"/>
  <c r="J89" i="48"/>
  <c r="BE89" i="48" s="1"/>
  <c r="BI88" i="48"/>
  <c r="BH88" i="48"/>
  <c r="BG88" i="48"/>
  <c r="BF88" i="48"/>
  <c r="T88" i="48"/>
  <c r="R88" i="48"/>
  <c r="P88" i="48"/>
  <c r="BK88" i="48"/>
  <c r="J88" i="48"/>
  <c r="BE88" i="48" s="1"/>
  <c r="BI87" i="48"/>
  <c r="BH87" i="48"/>
  <c r="BG87" i="48"/>
  <c r="BF87" i="48"/>
  <c r="BE87" i="48"/>
  <c r="T87" i="48"/>
  <c r="R87" i="48"/>
  <c r="P87" i="48"/>
  <c r="BK87" i="48"/>
  <c r="J87" i="48"/>
  <c r="BI86" i="48"/>
  <c r="BH86" i="48"/>
  <c r="BG86" i="48"/>
  <c r="BF86" i="48"/>
  <c r="T86" i="48"/>
  <c r="R86" i="48"/>
  <c r="P86" i="48"/>
  <c r="BK86" i="48"/>
  <c r="J86" i="48"/>
  <c r="BE86" i="48" s="1"/>
  <c r="BI85" i="48"/>
  <c r="F36" i="48" s="1"/>
  <c r="BD109" i="1" s="1"/>
  <c r="BH85" i="48"/>
  <c r="BG85" i="48"/>
  <c r="BF85" i="48"/>
  <c r="F33" i="48" s="1"/>
  <c r="BA109" i="1" s="1"/>
  <c r="BE85" i="48"/>
  <c r="T85" i="48"/>
  <c r="R85" i="48"/>
  <c r="P85" i="48"/>
  <c r="P84" i="48" s="1"/>
  <c r="P83" i="48" s="1"/>
  <c r="AU109" i="1" s="1"/>
  <c r="BK85" i="48"/>
  <c r="J85" i="48"/>
  <c r="J79" i="48"/>
  <c r="F79" i="48"/>
  <c r="F77" i="48"/>
  <c r="E75" i="48"/>
  <c r="J55" i="48"/>
  <c r="F55" i="48"/>
  <c r="F53" i="48"/>
  <c r="E51" i="48"/>
  <c r="J20" i="48"/>
  <c r="E20" i="48"/>
  <c r="F80" i="48" s="1"/>
  <c r="J19" i="48"/>
  <c r="J14" i="48"/>
  <c r="J53" i="48" s="1"/>
  <c r="E7" i="48"/>
  <c r="E71" i="48" s="1"/>
  <c r="AY107" i="1"/>
  <c r="AX107" i="1"/>
  <c r="BI115" i="47"/>
  <c r="BH115" i="47"/>
  <c r="BG115" i="47"/>
  <c r="BF115" i="47"/>
  <c r="T115" i="47"/>
  <c r="R115" i="47"/>
  <c r="P115" i="47"/>
  <c r="BK115" i="47"/>
  <c r="J115" i="47"/>
  <c r="BE115" i="47" s="1"/>
  <c r="BI114" i="47"/>
  <c r="BH114" i="47"/>
  <c r="BG114" i="47"/>
  <c r="BF114" i="47"/>
  <c r="T114" i="47"/>
  <c r="R114" i="47"/>
  <c r="P114" i="47"/>
  <c r="BK114" i="47"/>
  <c r="J114" i="47"/>
  <c r="BE114" i="47" s="1"/>
  <c r="BI100" i="47"/>
  <c r="BH100" i="47"/>
  <c r="BG100" i="47"/>
  <c r="BF100" i="47"/>
  <c r="T100" i="47"/>
  <c r="R100" i="47"/>
  <c r="P100" i="47"/>
  <c r="BK100" i="47"/>
  <c r="J100" i="47"/>
  <c r="BE100" i="47" s="1"/>
  <c r="BI86" i="47"/>
  <c r="BH86" i="47"/>
  <c r="BG86" i="47"/>
  <c r="BF86" i="47"/>
  <c r="T86" i="47"/>
  <c r="R86" i="47"/>
  <c r="P86" i="47"/>
  <c r="BK86" i="47"/>
  <c r="J86" i="47"/>
  <c r="BE86" i="47" s="1"/>
  <c r="BI85" i="47"/>
  <c r="BH85" i="47"/>
  <c r="F35" i="47" s="1"/>
  <c r="BC107" i="1" s="1"/>
  <c r="BG85" i="47"/>
  <c r="BF85" i="47"/>
  <c r="T85" i="47"/>
  <c r="T84" i="47" s="1"/>
  <c r="T83" i="47" s="1"/>
  <c r="R85" i="47"/>
  <c r="P85" i="47"/>
  <c r="BK85" i="47"/>
  <c r="J85" i="47"/>
  <c r="BE85" i="47" s="1"/>
  <c r="J32" i="47" s="1"/>
  <c r="AV107" i="1" s="1"/>
  <c r="J79" i="47"/>
  <c r="F79" i="47"/>
  <c r="F77" i="47"/>
  <c r="E75" i="47"/>
  <c r="J55" i="47"/>
  <c r="F55" i="47"/>
  <c r="F53" i="47"/>
  <c r="E51" i="47"/>
  <c r="J20" i="47"/>
  <c r="E20" i="47"/>
  <c r="F56" i="47" s="1"/>
  <c r="J19" i="47"/>
  <c r="J14" i="47"/>
  <c r="J77" i="47" s="1"/>
  <c r="E7" i="47"/>
  <c r="E47" i="47" s="1"/>
  <c r="AY106" i="1"/>
  <c r="AX106" i="1"/>
  <c r="BI87" i="46"/>
  <c r="BH87" i="46"/>
  <c r="BG87" i="46"/>
  <c r="BF87" i="46"/>
  <c r="BE87" i="46"/>
  <c r="T87" i="46"/>
  <c r="R87" i="46"/>
  <c r="P87" i="46"/>
  <c r="BK87" i="46"/>
  <c r="J87" i="46"/>
  <c r="BI86" i="46"/>
  <c r="BH86" i="46"/>
  <c r="BG86" i="46"/>
  <c r="BF86" i="46"/>
  <c r="BE86" i="46"/>
  <c r="T86" i="46"/>
  <c r="R86" i="46"/>
  <c r="P86" i="46"/>
  <c r="BK86" i="46"/>
  <c r="J86" i="46"/>
  <c r="BI85" i="46"/>
  <c r="F36" i="46" s="1"/>
  <c r="BD106" i="1" s="1"/>
  <c r="BH85" i="46"/>
  <c r="F35" i="46" s="1"/>
  <c r="BC106" i="1" s="1"/>
  <c r="BG85" i="46"/>
  <c r="BF85" i="46"/>
  <c r="BE85" i="46"/>
  <c r="F32" i="46" s="1"/>
  <c r="AZ106" i="1" s="1"/>
  <c r="T85" i="46"/>
  <c r="T84" i="46" s="1"/>
  <c r="T83" i="46" s="1"/>
  <c r="R85" i="46"/>
  <c r="P85" i="46"/>
  <c r="BK85" i="46"/>
  <c r="BK84" i="46" s="1"/>
  <c r="J85" i="46"/>
  <c r="J79" i="46"/>
  <c r="F79" i="46"/>
  <c r="F77" i="46"/>
  <c r="E75" i="46"/>
  <c r="J55" i="46"/>
  <c r="F55" i="46"/>
  <c r="F53" i="46"/>
  <c r="E51" i="46"/>
  <c r="J20" i="46"/>
  <c r="E20" i="46"/>
  <c r="F80" i="46" s="1"/>
  <c r="J19" i="46"/>
  <c r="J14" i="46"/>
  <c r="J53" i="46" s="1"/>
  <c r="E7" i="46"/>
  <c r="E71" i="46" s="1"/>
  <c r="AY105" i="1"/>
  <c r="AX105" i="1"/>
  <c r="BI88" i="45"/>
  <c r="BH88" i="45"/>
  <c r="BG88" i="45"/>
  <c r="BF88" i="45"/>
  <c r="T88" i="45"/>
  <c r="R88" i="45"/>
  <c r="P88" i="45"/>
  <c r="BK88" i="45"/>
  <c r="J88" i="45"/>
  <c r="BE88" i="45" s="1"/>
  <c r="BI85" i="45"/>
  <c r="BH85" i="45"/>
  <c r="F35" i="45" s="1"/>
  <c r="BC105" i="1" s="1"/>
  <c r="BG85" i="45"/>
  <c r="F34" i="45" s="1"/>
  <c r="BB105" i="1" s="1"/>
  <c r="BF85" i="45"/>
  <c r="T85" i="45"/>
  <c r="R85" i="45"/>
  <c r="R84" i="45" s="1"/>
  <c r="R83" i="45" s="1"/>
  <c r="P85" i="45"/>
  <c r="P84" i="45" s="1"/>
  <c r="P83" i="45" s="1"/>
  <c r="AU105" i="1" s="1"/>
  <c r="BK85" i="45"/>
  <c r="J85" i="45"/>
  <c r="BE85" i="45" s="1"/>
  <c r="J79" i="45"/>
  <c r="F79" i="45"/>
  <c r="F77" i="45"/>
  <c r="E75" i="45"/>
  <c r="J55" i="45"/>
  <c r="F55" i="45"/>
  <c r="F53" i="45"/>
  <c r="E51" i="45"/>
  <c r="J20" i="45"/>
  <c r="E20" i="45"/>
  <c r="F56" i="45" s="1"/>
  <c r="J19" i="45"/>
  <c r="J14" i="45"/>
  <c r="J77" i="45" s="1"/>
  <c r="E7" i="45"/>
  <c r="E47" i="45" s="1"/>
  <c r="AY104" i="1"/>
  <c r="AX104" i="1"/>
  <c r="BI86" i="44"/>
  <c r="BH86" i="44"/>
  <c r="BG86" i="44"/>
  <c r="BF86" i="44"/>
  <c r="T86" i="44"/>
  <c r="R86" i="44"/>
  <c r="P86" i="44"/>
  <c r="BK86" i="44"/>
  <c r="J86" i="44"/>
  <c r="BE86" i="44" s="1"/>
  <c r="BI85" i="44"/>
  <c r="F36" i="44" s="1"/>
  <c r="BD104" i="1" s="1"/>
  <c r="BH85" i="44"/>
  <c r="F35" i="44" s="1"/>
  <c r="BC104" i="1" s="1"/>
  <c r="BG85" i="44"/>
  <c r="BF85" i="44"/>
  <c r="BE85" i="44"/>
  <c r="T85" i="44"/>
  <c r="T84" i="44" s="1"/>
  <c r="T83" i="44" s="1"/>
  <c r="R85" i="44"/>
  <c r="P85" i="44"/>
  <c r="BK85" i="44"/>
  <c r="BK84" i="44" s="1"/>
  <c r="J85" i="44"/>
  <c r="J79" i="44"/>
  <c r="F79" i="44"/>
  <c r="F77" i="44"/>
  <c r="E75" i="44"/>
  <c r="J55" i="44"/>
  <c r="F55" i="44"/>
  <c r="F53" i="44"/>
  <c r="E51" i="44"/>
  <c r="J20" i="44"/>
  <c r="E20" i="44"/>
  <c r="F80" i="44" s="1"/>
  <c r="J19" i="44"/>
  <c r="J14" i="44"/>
  <c r="J53" i="44" s="1"/>
  <c r="E7" i="44"/>
  <c r="E71" i="44" s="1"/>
  <c r="AY103" i="1"/>
  <c r="AX103" i="1"/>
  <c r="BI89" i="43"/>
  <c r="BH89" i="43"/>
  <c r="BG89" i="43"/>
  <c r="BF89" i="43"/>
  <c r="T89" i="43"/>
  <c r="R89" i="43"/>
  <c r="P89" i="43"/>
  <c r="BK89" i="43"/>
  <c r="J89" i="43"/>
  <c r="BE89" i="43" s="1"/>
  <c r="BI86" i="43"/>
  <c r="BH86" i="43"/>
  <c r="BG86" i="43"/>
  <c r="BF86" i="43"/>
  <c r="T86" i="43"/>
  <c r="R86" i="43"/>
  <c r="P86" i="43"/>
  <c r="BK86" i="43"/>
  <c r="J86" i="43"/>
  <c r="BE86" i="43" s="1"/>
  <c r="BI85" i="43"/>
  <c r="F36" i="43" s="1"/>
  <c r="BD103" i="1" s="1"/>
  <c r="BH85" i="43"/>
  <c r="F35" i="43" s="1"/>
  <c r="BC103" i="1" s="1"/>
  <c r="BG85" i="43"/>
  <c r="BF85" i="43"/>
  <c r="BE85" i="43"/>
  <c r="T85" i="43"/>
  <c r="T84" i="43" s="1"/>
  <c r="T83" i="43" s="1"/>
  <c r="R85" i="43"/>
  <c r="P85" i="43"/>
  <c r="BK85" i="43"/>
  <c r="BK84" i="43" s="1"/>
  <c r="J85" i="43"/>
  <c r="J79" i="43"/>
  <c r="F79" i="43"/>
  <c r="F77" i="43"/>
  <c r="E75" i="43"/>
  <c r="J55" i="43"/>
  <c r="F55" i="43"/>
  <c r="F53" i="43"/>
  <c r="E51" i="43"/>
  <c r="J20" i="43"/>
  <c r="E20" i="43"/>
  <c r="F56" i="43" s="1"/>
  <c r="J19" i="43"/>
  <c r="J14" i="43"/>
  <c r="J77" i="43" s="1"/>
  <c r="E7" i="43"/>
  <c r="E47" i="43" s="1"/>
  <c r="AY102" i="1"/>
  <c r="AX102" i="1"/>
  <c r="BI90" i="42"/>
  <c r="BH90" i="42"/>
  <c r="BG90" i="42"/>
  <c r="BF90" i="42"/>
  <c r="BE90" i="42"/>
  <c r="T90" i="42"/>
  <c r="R90" i="42"/>
  <c r="P90" i="42"/>
  <c r="BK90" i="42"/>
  <c r="J90" i="42"/>
  <c r="BI89" i="42"/>
  <c r="BH89" i="42"/>
  <c r="BG89" i="42"/>
  <c r="BF89" i="42"/>
  <c r="T89" i="42"/>
  <c r="R89" i="42"/>
  <c r="P89" i="42"/>
  <c r="BK89" i="42"/>
  <c r="J89" i="42"/>
  <c r="BE89" i="42" s="1"/>
  <c r="BI86" i="42"/>
  <c r="BH86" i="42"/>
  <c r="BG86" i="42"/>
  <c r="BF86" i="42"/>
  <c r="BE86" i="42"/>
  <c r="T86" i="42"/>
  <c r="R86" i="42"/>
  <c r="P86" i="42"/>
  <c r="BK86" i="42"/>
  <c r="J86" i="42"/>
  <c r="BI85" i="42"/>
  <c r="F36" i="42" s="1"/>
  <c r="BD102" i="1" s="1"/>
  <c r="BH85" i="42"/>
  <c r="F35" i="42" s="1"/>
  <c r="BC102" i="1" s="1"/>
  <c r="BG85" i="42"/>
  <c r="F34" i="42" s="1"/>
  <c r="BB102" i="1" s="1"/>
  <c r="BF85" i="42"/>
  <c r="T85" i="42"/>
  <c r="T84" i="42" s="1"/>
  <c r="T83" i="42" s="1"/>
  <c r="R85" i="42"/>
  <c r="R84" i="42" s="1"/>
  <c r="R83" i="42" s="1"/>
  <c r="P85" i="42"/>
  <c r="BK85" i="42"/>
  <c r="BK84" i="42" s="1"/>
  <c r="J85" i="42"/>
  <c r="BE85" i="42" s="1"/>
  <c r="F32" i="42" s="1"/>
  <c r="AZ102" i="1" s="1"/>
  <c r="J79" i="42"/>
  <c r="F79" i="42"/>
  <c r="F77" i="42"/>
  <c r="E75" i="42"/>
  <c r="J55" i="42"/>
  <c r="F55" i="42"/>
  <c r="F53" i="42"/>
  <c r="E51" i="42"/>
  <c r="J20" i="42"/>
  <c r="E20" i="42"/>
  <c r="F80" i="42" s="1"/>
  <c r="J19" i="42"/>
  <c r="J14" i="42"/>
  <c r="J53" i="42" s="1"/>
  <c r="E7" i="42"/>
  <c r="E71" i="42" s="1"/>
  <c r="AY101" i="1"/>
  <c r="AX101" i="1"/>
  <c r="BI92" i="41"/>
  <c r="BH92" i="41"/>
  <c r="BG92" i="41"/>
  <c r="BF92" i="41"/>
  <c r="T92" i="41"/>
  <c r="R92" i="41"/>
  <c r="P92" i="41"/>
  <c r="BK92" i="41"/>
  <c r="J92" i="41"/>
  <c r="BE92" i="41" s="1"/>
  <c r="BI91" i="41"/>
  <c r="BH91" i="41"/>
  <c r="BG91" i="41"/>
  <c r="BF91" i="41"/>
  <c r="T91" i="41"/>
  <c r="R91" i="41"/>
  <c r="P91" i="41"/>
  <c r="BK91" i="41"/>
  <c r="J91" i="41"/>
  <c r="BE91" i="41" s="1"/>
  <c r="BI90" i="41"/>
  <c r="BH90" i="41"/>
  <c r="BG90" i="41"/>
  <c r="BF90" i="41"/>
  <c r="BE90" i="41"/>
  <c r="T90" i="41"/>
  <c r="R90" i="41"/>
  <c r="P90" i="41"/>
  <c r="BK90" i="41"/>
  <c r="J90" i="41"/>
  <c r="BI89" i="41"/>
  <c r="BH89" i="41"/>
  <c r="BG89" i="41"/>
  <c r="BF89" i="41"/>
  <c r="BE89" i="41"/>
  <c r="T89" i="41"/>
  <c r="R89" i="41"/>
  <c r="P89" i="41"/>
  <c r="BK89" i="41"/>
  <c r="J89" i="41"/>
  <c r="BI85" i="41"/>
  <c r="BH85" i="41"/>
  <c r="F35" i="41" s="1"/>
  <c r="BC101" i="1" s="1"/>
  <c r="BG85" i="41"/>
  <c r="F34" i="41" s="1"/>
  <c r="BB101" i="1" s="1"/>
  <c r="BF85" i="41"/>
  <c r="BE85" i="41"/>
  <c r="T85" i="41"/>
  <c r="R85" i="41"/>
  <c r="R84" i="41" s="1"/>
  <c r="R83" i="41" s="1"/>
  <c r="P85" i="41"/>
  <c r="P84" i="41" s="1"/>
  <c r="P83" i="41" s="1"/>
  <c r="AU101" i="1" s="1"/>
  <c r="BK85" i="41"/>
  <c r="J85" i="41"/>
  <c r="J79" i="41"/>
  <c r="F79" i="41"/>
  <c r="F77" i="41"/>
  <c r="E75" i="41"/>
  <c r="F56" i="41"/>
  <c r="J55" i="41"/>
  <c r="F55" i="41"/>
  <c r="F53" i="41"/>
  <c r="E51" i="41"/>
  <c r="J20" i="41"/>
  <c r="E20" i="41"/>
  <c r="F80" i="41" s="1"/>
  <c r="J19" i="41"/>
  <c r="J14" i="41"/>
  <c r="J77" i="41" s="1"/>
  <c r="E7" i="41"/>
  <c r="E47" i="41" s="1"/>
  <c r="AY100" i="1"/>
  <c r="AX100" i="1"/>
  <c r="BI99" i="40"/>
  <c r="BH99" i="40"/>
  <c r="BG99" i="40"/>
  <c r="BF99" i="40"/>
  <c r="BE99" i="40"/>
  <c r="T99" i="40"/>
  <c r="R99" i="40"/>
  <c r="P99" i="40"/>
  <c r="BK99" i="40"/>
  <c r="J99" i="40"/>
  <c r="BI98" i="40"/>
  <c r="BH98" i="40"/>
  <c r="BG98" i="40"/>
  <c r="BF98" i="40"/>
  <c r="BE98" i="40"/>
  <c r="T98" i="40"/>
  <c r="R98" i="40"/>
  <c r="P98" i="40"/>
  <c r="BK98" i="40"/>
  <c r="J98" i="40"/>
  <c r="BI97" i="40"/>
  <c r="BH97" i="40"/>
  <c r="BG97" i="40"/>
  <c r="BF97" i="40"/>
  <c r="BE97" i="40"/>
  <c r="T97" i="40"/>
  <c r="R97" i="40"/>
  <c r="P97" i="40"/>
  <c r="BK97" i="40"/>
  <c r="J97" i="40"/>
  <c r="BI93" i="40"/>
  <c r="BH93" i="40"/>
  <c r="BG93" i="40"/>
  <c r="BF93" i="40"/>
  <c r="BE93" i="40"/>
  <c r="T93" i="40"/>
  <c r="R93" i="40"/>
  <c r="P93" i="40"/>
  <c r="BK93" i="40"/>
  <c r="J93" i="40"/>
  <c r="BI89" i="40"/>
  <c r="BH89" i="40"/>
  <c r="BG89" i="40"/>
  <c r="BF89" i="40"/>
  <c r="BE89" i="40"/>
  <c r="T89" i="40"/>
  <c r="R89" i="40"/>
  <c r="P89" i="40"/>
  <c r="BK89" i="40"/>
  <c r="J89" i="40"/>
  <c r="BI85" i="40"/>
  <c r="BH85" i="40"/>
  <c r="F35" i="40" s="1"/>
  <c r="BC100" i="1" s="1"/>
  <c r="BG85" i="40"/>
  <c r="F34" i="40" s="1"/>
  <c r="BB100" i="1" s="1"/>
  <c r="BF85" i="40"/>
  <c r="J33" i="40" s="1"/>
  <c r="AW100" i="1" s="1"/>
  <c r="BE85" i="40"/>
  <c r="T85" i="40"/>
  <c r="T84" i="40" s="1"/>
  <c r="T83" i="40" s="1"/>
  <c r="R85" i="40"/>
  <c r="R84" i="40" s="1"/>
  <c r="R83" i="40" s="1"/>
  <c r="P85" i="40"/>
  <c r="P84" i="40" s="1"/>
  <c r="P83" i="40" s="1"/>
  <c r="AU100" i="1" s="1"/>
  <c r="BK85" i="40"/>
  <c r="J85" i="40"/>
  <c r="J79" i="40"/>
  <c r="F79" i="40"/>
  <c r="F77" i="40"/>
  <c r="E75" i="40"/>
  <c r="J55" i="40"/>
  <c r="F55" i="40"/>
  <c r="F53" i="40"/>
  <c r="E51" i="40"/>
  <c r="J20" i="40"/>
  <c r="E20" i="40"/>
  <c r="J19" i="40"/>
  <c r="J14" i="40"/>
  <c r="J53" i="40" s="1"/>
  <c r="E7" i="40"/>
  <c r="E47" i="40" s="1"/>
  <c r="AY99" i="1"/>
  <c r="AX99" i="1"/>
  <c r="BI90" i="39"/>
  <c r="BH90" i="39"/>
  <c r="BG90" i="39"/>
  <c r="BF90" i="39"/>
  <c r="T90" i="39"/>
  <c r="R90" i="39"/>
  <c r="P90" i="39"/>
  <c r="BK90" i="39"/>
  <c r="J90" i="39"/>
  <c r="BE90" i="39" s="1"/>
  <c r="BI89" i="39"/>
  <c r="BH89" i="39"/>
  <c r="BG89" i="39"/>
  <c r="BF89" i="39"/>
  <c r="T89" i="39"/>
  <c r="R89" i="39"/>
  <c r="P89" i="39"/>
  <c r="BK89" i="39"/>
  <c r="J89" i="39"/>
  <c r="BE89" i="39" s="1"/>
  <c r="BI85" i="39"/>
  <c r="BH85" i="39"/>
  <c r="BG85" i="39"/>
  <c r="F34" i="39" s="1"/>
  <c r="BB99" i="1" s="1"/>
  <c r="BF85" i="39"/>
  <c r="T85" i="39"/>
  <c r="R85" i="39"/>
  <c r="P85" i="39"/>
  <c r="P84" i="39" s="1"/>
  <c r="P83" i="39" s="1"/>
  <c r="AU99" i="1" s="1"/>
  <c r="BK85" i="39"/>
  <c r="J85" i="39"/>
  <c r="BE85" i="39" s="1"/>
  <c r="J79" i="39"/>
  <c r="F79" i="39"/>
  <c r="F77" i="39"/>
  <c r="E75" i="39"/>
  <c r="J55" i="39"/>
  <c r="F55" i="39"/>
  <c r="F53" i="39"/>
  <c r="E51" i="39"/>
  <c r="J20" i="39"/>
  <c r="E20" i="39"/>
  <c r="F80" i="39" s="1"/>
  <c r="J19" i="39"/>
  <c r="J14" i="39"/>
  <c r="J53" i="39" s="1"/>
  <c r="E7" i="39"/>
  <c r="AY98" i="1"/>
  <c r="AX98" i="1"/>
  <c r="BI85" i="38"/>
  <c r="F36" i="38" s="1"/>
  <c r="BD98" i="1" s="1"/>
  <c r="BH85" i="38"/>
  <c r="F35" i="38" s="1"/>
  <c r="BC98" i="1" s="1"/>
  <c r="BG85" i="38"/>
  <c r="F34" i="38" s="1"/>
  <c r="BB98" i="1" s="1"/>
  <c r="BF85" i="38"/>
  <c r="F33" i="38" s="1"/>
  <c r="BA98" i="1" s="1"/>
  <c r="T85" i="38"/>
  <c r="T84" i="38" s="1"/>
  <c r="T83" i="38" s="1"/>
  <c r="R85" i="38"/>
  <c r="R84" i="38" s="1"/>
  <c r="R83" i="38" s="1"/>
  <c r="P85" i="38"/>
  <c r="P84" i="38" s="1"/>
  <c r="P83" i="38" s="1"/>
  <c r="AU98" i="1" s="1"/>
  <c r="BK85" i="38"/>
  <c r="BK84" i="38" s="1"/>
  <c r="J85" i="38"/>
  <c r="BE85" i="38" s="1"/>
  <c r="J32" i="38" s="1"/>
  <c r="AV98" i="1" s="1"/>
  <c r="J79" i="38"/>
  <c r="F79" i="38"/>
  <c r="F77" i="38"/>
  <c r="E75" i="38"/>
  <c r="J55" i="38"/>
  <c r="F55" i="38"/>
  <c r="F53" i="38"/>
  <c r="E51" i="38"/>
  <c r="J20" i="38"/>
  <c r="E20" i="38"/>
  <c r="J19" i="38"/>
  <c r="J14" i="38"/>
  <c r="J53" i="38" s="1"/>
  <c r="E7" i="38"/>
  <c r="E47" i="38" s="1"/>
  <c r="AY96" i="1"/>
  <c r="AX96" i="1"/>
  <c r="BI87" i="37"/>
  <c r="BH87" i="37"/>
  <c r="BG87" i="37"/>
  <c r="BF87" i="37"/>
  <c r="T87" i="37"/>
  <c r="R87" i="37"/>
  <c r="P87" i="37"/>
  <c r="BK87" i="37"/>
  <c r="J87" i="37"/>
  <c r="BE87" i="37" s="1"/>
  <c r="BI86" i="37"/>
  <c r="BH86" i="37"/>
  <c r="BG86" i="37"/>
  <c r="BF86" i="37"/>
  <c r="T86" i="37"/>
  <c r="R86" i="37"/>
  <c r="P86" i="37"/>
  <c r="BK86" i="37"/>
  <c r="J86" i="37"/>
  <c r="BE86" i="37" s="1"/>
  <c r="BI85" i="37"/>
  <c r="F36" i="37" s="1"/>
  <c r="BD96" i="1" s="1"/>
  <c r="BH85" i="37"/>
  <c r="BG85" i="37"/>
  <c r="BF85" i="37"/>
  <c r="F33" i="37" s="1"/>
  <c r="BA96" i="1" s="1"/>
  <c r="T85" i="37"/>
  <c r="T84" i="37" s="1"/>
  <c r="T83" i="37" s="1"/>
  <c r="R85" i="37"/>
  <c r="P85" i="37"/>
  <c r="BK85" i="37"/>
  <c r="BK84" i="37" s="1"/>
  <c r="J85" i="37"/>
  <c r="BE85" i="37" s="1"/>
  <c r="J79" i="37"/>
  <c r="F79" i="37"/>
  <c r="F77" i="37"/>
  <c r="E75" i="37"/>
  <c r="J55" i="37"/>
  <c r="F55" i="37"/>
  <c r="F53" i="37"/>
  <c r="E51" i="37"/>
  <c r="J20" i="37"/>
  <c r="E20" i="37"/>
  <c r="F80" i="37" s="1"/>
  <c r="J19" i="37"/>
  <c r="J14" i="37"/>
  <c r="J53" i="37" s="1"/>
  <c r="E7" i="37"/>
  <c r="E71" i="37" s="1"/>
  <c r="AY95" i="1"/>
  <c r="AX95" i="1"/>
  <c r="BI97" i="36"/>
  <c r="BH97" i="36"/>
  <c r="BG97" i="36"/>
  <c r="BF97" i="36"/>
  <c r="BE97" i="36"/>
  <c r="T97" i="36"/>
  <c r="R97" i="36"/>
  <c r="P97" i="36"/>
  <c r="BK97" i="36"/>
  <c r="J97" i="36"/>
  <c r="BI93" i="36"/>
  <c r="BH93" i="36"/>
  <c r="BG93" i="36"/>
  <c r="BF93" i="36"/>
  <c r="BE93" i="36"/>
  <c r="T93" i="36"/>
  <c r="R93" i="36"/>
  <c r="P93" i="36"/>
  <c r="BK93" i="36"/>
  <c r="J93" i="36"/>
  <c r="BI89" i="36"/>
  <c r="BH89" i="36"/>
  <c r="BG89" i="36"/>
  <c r="BF89" i="36"/>
  <c r="BE89" i="36"/>
  <c r="T89" i="36"/>
  <c r="R89" i="36"/>
  <c r="P89" i="36"/>
  <c r="BK89" i="36"/>
  <c r="J89" i="36"/>
  <c r="BI85" i="36"/>
  <c r="BH85" i="36"/>
  <c r="F35" i="36" s="1"/>
  <c r="BC95" i="1" s="1"/>
  <c r="BG85" i="36"/>
  <c r="F34" i="36" s="1"/>
  <c r="BB95" i="1" s="1"/>
  <c r="BF85" i="36"/>
  <c r="J33" i="36" s="1"/>
  <c r="AW95" i="1" s="1"/>
  <c r="T85" i="36"/>
  <c r="T84" i="36" s="1"/>
  <c r="T83" i="36" s="1"/>
  <c r="R85" i="36"/>
  <c r="P85" i="36"/>
  <c r="P84" i="36" s="1"/>
  <c r="P83" i="36" s="1"/>
  <c r="AU95" i="1" s="1"/>
  <c r="BK85" i="36"/>
  <c r="J85" i="36"/>
  <c r="BE85" i="36" s="1"/>
  <c r="J79" i="36"/>
  <c r="F79" i="36"/>
  <c r="F77" i="36"/>
  <c r="E75" i="36"/>
  <c r="F56" i="36"/>
  <c r="J55" i="36"/>
  <c r="F55" i="36"/>
  <c r="F53" i="36"/>
  <c r="E51" i="36"/>
  <c r="J20" i="36"/>
  <c r="E20" i="36"/>
  <c r="F80" i="36" s="1"/>
  <c r="J19" i="36"/>
  <c r="J14" i="36"/>
  <c r="J77" i="36" s="1"/>
  <c r="E7" i="36"/>
  <c r="E47" i="36" s="1"/>
  <c r="AY94" i="1"/>
  <c r="AX94" i="1"/>
  <c r="BI86" i="35"/>
  <c r="BH86" i="35"/>
  <c r="BG86" i="35"/>
  <c r="BF86" i="35"/>
  <c r="T86" i="35"/>
  <c r="R86" i="35"/>
  <c r="P86" i="35"/>
  <c r="BK86" i="35"/>
  <c r="J86" i="35"/>
  <c r="BE86" i="35" s="1"/>
  <c r="BI85" i="35"/>
  <c r="BH85" i="35"/>
  <c r="F35" i="35" s="1"/>
  <c r="BC94" i="1" s="1"/>
  <c r="BG85" i="35"/>
  <c r="BF85" i="35"/>
  <c r="F33" i="35" s="1"/>
  <c r="BA94" i="1" s="1"/>
  <c r="T85" i="35"/>
  <c r="R85" i="35"/>
  <c r="R84" i="35" s="1"/>
  <c r="R83" i="35" s="1"/>
  <c r="P85" i="35"/>
  <c r="BK85" i="35"/>
  <c r="BK84" i="35" s="1"/>
  <c r="J85" i="35"/>
  <c r="BE85" i="35" s="1"/>
  <c r="J79" i="35"/>
  <c r="F79" i="35"/>
  <c r="F77" i="35"/>
  <c r="E75" i="35"/>
  <c r="J55" i="35"/>
  <c r="F55" i="35"/>
  <c r="F53" i="35"/>
  <c r="E51" i="35"/>
  <c r="J20" i="35"/>
  <c r="E20" i="35"/>
  <c r="F80" i="35" s="1"/>
  <c r="J19" i="35"/>
  <c r="J14" i="35"/>
  <c r="J53" i="35" s="1"/>
  <c r="E7" i="35"/>
  <c r="E71" i="35" s="1"/>
  <c r="AY93" i="1"/>
  <c r="AX93" i="1"/>
  <c r="BI91" i="34"/>
  <c r="BH91" i="34"/>
  <c r="BG91" i="34"/>
  <c r="BF91" i="34"/>
  <c r="T91" i="34"/>
  <c r="R91" i="34"/>
  <c r="P91" i="34"/>
  <c r="BK91" i="34"/>
  <c r="J91" i="34"/>
  <c r="BE91" i="34" s="1"/>
  <c r="BI90" i="34"/>
  <c r="BH90" i="34"/>
  <c r="BG90" i="34"/>
  <c r="BF90" i="34"/>
  <c r="T90" i="34"/>
  <c r="R90" i="34"/>
  <c r="P90" i="34"/>
  <c r="BK90" i="34"/>
  <c r="J90" i="34"/>
  <c r="BE90" i="34" s="1"/>
  <c r="BI89" i="34"/>
  <c r="BH89" i="34"/>
  <c r="BG89" i="34"/>
  <c r="BF89" i="34"/>
  <c r="T89" i="34"/>
  <c r="R89" i="34"/>
  <c r="P89" i="34"/>
  <c r="BK89" i="34"/>
  <c r="J89" i="34"/>
  <c r="BE89" i="34" s="1"/>
  <c r="BI88" i="34"/>
  <c r="BH88" i="34"/>
  <c r="BG88" i="34"/>
  <c r="BF88" i="34"/>
  <c r="T88" i="34"/>
  <c r="R88" i="34"/>
  <c r="P88" i="34"/>
  <c r="BK88" i="34"/>
  <c r="J88" i="34"/>
  <c r="BE88" i="34" s="1"/>
  <c r="BI87" i="34"/>
  <c r="BH87" i="34"/>
  <c r="BG87" i="34"/>
  <c r="BF87" i="34"/>
  <c r="T87" i="34"/>
  <c r="R87" i="34"/>
  <c r="P87" i="34"/>
  <c r="BK87" i="34"/>
  <c r="J87" i="34"/>
  <c r="BE87" i="34" s="1"/>
  <c r="BI86" i="34"/>
  <c r="BH86" i="34"/>
  <c r="BG86" i="34"/>
  <c r="BF86" i="34"/>
  <c r="T86" i="34"/>
  <c r="R86" i="34"/>
  <c r="P86" i="34"/>
  <c r="BK86" i="34"/>
  <c r="J86" i="34"/>
  <c r="BE86" i="34" s="1"/>
  <c r="BI85" i="34"/>
  <c r="F36" i="34" s="1"/>
  <c r="BD93" i="1" s="1"/>
  <c r="BH85" i="34"/>
  <c r="BG85" i="34"/>
  <c r="F34" i="34" s="1"/>
  <c r="BB93" i="1" s="1"/>
  <c r="BF85" i="34"/>
  <c r="T85" i="34"/>
  <c r="R85" i="34"/>
  <c r="R84" i="34" s="1"/>
  <c r="R83" i="34" s="1"/>
  <c r="P85" i="34"/>
  <c r="P84" i="34" s="1"/>
  <c r="P83" i="34" s="1"/>
  <c r="AU93" i="1" s="1"/>
  <c r="BK85" i="34"/>
  <c r="BK84" i="34" s="1"/>
  <c r="J85" i="34"/>
  <c r="BE85" i="34" s="1"/>
  <c r="J79" i="34"/>
  <c r="F79" i="34"/>
  <c r="F77" i="34"/>
  <c r="E75" i="34"/>
  <c r="F56" i="34"/>
  <c r="J55" i="34"/>
  <c r="F55" i="34"/>
  <c r="F53" i="34"/>
  <c r="E51" i="34"/>
  <c r="J20" i="34"/>
  <c r="E20" i="34"/>
  <c r="F80" i="34" s="1"/>
  <c r="J19" i="34"/>
  <c r="J14" i="34"/>
  <c r="E7" i="34"/>
  <c r="E47" i="34" s="1"/>
  <c r="AY92" i="1"/>
  <c r="AX92" i="1"/>
  <c r="F36" i="33"/>
  <c r="BD92" i="1" s="1"/>
  <c r="BI86" i="33"/>
  <c r="BH86" i="33"/>
  <c r="BG86" i="33"/>
  <c r="BF86" i="33"/>
  <c r="T86" i="33"/>
  <c r="R86" i="33"/>
  <c r="P86" i="33"/>
  <c r="BK86" i="33"/>
  <c r="J86" i="33"/>
  <c r="BE86" i="33" s="1"/>
  <c r="BI85" i="33"/>
  <c r="BH85" i="33"/>
  <c r="F35" i="33" s="1"/>
  <c r="BC92" i="1" s="1"/>
  <c r="BG85" i="33"/>
  <c r="F34" i="33" s="1"/>
  <c r="BB92" i="1" s="1"/>
  <c r="BF85" i="33"/>
  <c r="F33" i="33" s="1"/>
  <c r="BA92" i="1" s="1"/>
  <c r="T85" i="33"/>
  <c r="R85" i="33"/>
  <c r="R84" i="33" s="1"/>
  <c r="R83" i="33" s="1"/>
  <c r="P85" i="33"/>
  <c r="BK85" i="33"/>
  <c r="BK84" i="33" s="1"/>
  <c r="J85" i="33"/>
  <c r="BE85" i="33" s="1"/>
  <c r="J79" i="33"/>
  <c r="F79" i="33"/>
  <c r="F77" i="33"/>
  <c r="E75" i="33"/>
  <c r="E71" i="33"/>
  <c r="J55" i="33"/>
  <c r="F55" i="33"/>
  <c r="F53" i="33"/>
  <c r="E51" i="33"/>
  <c r="J20" i="33"/>
  <c r="E20" i="33"/>
  <c r="F80" i="33" s="1"/>
  <c r="J19" i="33"/>
  <c r="J14" i="33"/>
  <c r="J53" i="33" s="1"/>
  <c r="E7" i="33"/>
  <c r="E47" i="33" s="1"/>
  <c r="AY90" i="1"/>
  <c r="AX90" i="1"/>
  <c r="BI100" i="32"/>
  <c r="BH100" i="32"/>
  <c r="BG100" i="32"/>
  <c r="BF100" i="32"/>
  <c r="BE100" i="32"/>
  <c r="T100" i="32"/>
  <c r="R100" i="32"/>
  <c r="P100" i="32"/>
  <c r="BK100" i="32"/>
  <c r="J100" i="32"/>
  <c r="BI87" i="32"/>
  <c r="BH87" i="32"/>
  <c r="BG87" i="32"/>
  <c r="BF87" i="32"/>
  <c r="BE87" i="32"/>
  <c r="T87" i="32"/>
  <c r="R87" i="32"/>
  <c r="P87" i="32"/>
  <c r="BK87" i="32"/>
  <c r="J87" i="32"/>
  <c r="BI86" i="32"/>
  <c r="BH86" i="32"/>
  <c r="BG86" i="32"/>
  <c r="BF86" i="32"/>
  <c r="BE86" i="32"/>
  <c r="T86" i="32"/>
  <c r="R86" i="32"/>
  <c r="P86" i="32"/>
  <c r="BK86" i="32"/>
  <c r="J86" i="32"/>
  <c r="BI85" i="32"/>
  <c r="BH85" i="32"/>
  <c r="F35" i="32" s="1"/>
  <c r="BC90" i="1" s="1"/>
  <c r="BG85" i="32"/>
  <c r="F34" i="32" s="1"/>
  <c r="BB90" i="1" s="1"/>
  <c r="BF85" i="32"/>
  <c r="J33" i="32" s="1"/>
  <c r="AW90" i="1" s="1"/>
  <c r="BE85" i="32"/>
  <c r="T85" i="32"/>
  <c r="T84" i="32" s="1"/>
  <c r="T83" i="32" s="1"/>
  <c r="R85" i="32"/>
  <c r="R84" i="32" s="1"/>
  <c r="R83" i="32" s="1"/>
  <c r="P85" i="32"/>
  <c r="P84" i="32" s="1"/>
  <c r="P83" i="32" s="1"/>
  <c r="AU90" i="1" s="1"/>
  <c r="BK85" i="32"/>
  <c r="J85" i="32"/>
  <c r="J79" i="32"/>
  <c r="F79" i="32"/>
  <c r="F77" i="32"/>
  <c r="E75" i="32"/>
  <c r="F56" i="32"/>
  <c r="J55" i="32"/>
  <c r="F55" i="32"/>
  <c r="F53" i="32"/>
  <c r="E51" i="32"/>
  <c r="J20" i="32"/>
  <c r="E20" i="32"/>
  <c r="F80" i="32" s="1"/>
  <c r="J19" i="32"/>
  <c r="J14" i="32"/>
  <c r="J53" i="32" s="1"/>
  <c r="E7" i="32"/>
  <c r="E71" i="32" s="1"/>
  <c r="AY89" i="1"/>
  <c r="AX89" i="1"/>
  <c r="F34" i="31"/>
  <c r="BB89" i="1" s="1"/>
  <c r="BI85" i="31"/>
  <c r="F36" i="31" s="1"/>
  <c r="BD89" i="1" s="1"/>
  <c r="BH85" i="31"/>
  <c r="F35" i="31" s="1"/>
  <c r="BC89" i="1" s="1"/>
  <c r="BG85" i="31"/>
  <c r="BF85" i="31"/>
  <c r="J33" i="31" s="1"/>
  <c r="AW89" i="1" s="1"/>
  <c r="T85" i="31"/>
  <c r="T84" i="31" s="1"/>
  <c r="T83" i="31" s="1"/>
  <c r="R85" i="31"/>
  <c r="R84" i="31" s="1"/>
  <c r="R83" i="31" s="1"/>
  <c r="P85" i="31"/>
  <c r="P84" i="31" s="1"/>
  <c r="P83" i="31" s="1"/>
  <c r="AU89" i="1" s="1"/>
  <c r="BK85" i="31"/>
  <c r="BK84" i="31" s="1"/>
  <c r="J85" i="31"/>
  <c r="BE85" i="31" s="1"/>
  <c r="J79" i="31"/>
  <c r="F79" i="31"/>
  <c r="F77" i="31"/>
  <c r="E75" i="31"/>
  <c r="E71" i="31"/>
  <c r="J55" i="31"/>
  <c r="F55" i="31"/>
  <c r="F53" i="31"/>
  <c r="E51" i="31"/>
  <c r="J20" i="31"/>
  <c r="E20" i="31"/>
  <c r="F56" i="31" s="1"/>
  <c r="J19" i="31"/>
  <c r="J14" i="31"/>
  <c r="J77" i="31" s="1"/>
  <c r="E7" i="31"/>
  <c r="E47" i="31" s="1"/>
  <c r="AY88" i="1"/>
  <c r="AX88" i="1"/>
  <c r="F35" i="30"/>
  <c r="BC88" i="1" s="1"/>
  <c r="BI86" i="30"/>
  <c r="BH86" i="30"/>
  <c r="BG86" i="30"/>
  <c r="BF86" i="30"/>
  <c r="BE86" i="30"/>
  <c r="T86" i="30"/>
  <c r="R86" i="30"/>
  <c r="P86" i="30"/>
  <c r="BK86" i="30"/>
  <c r="J86" i="30"/>
  <c r="BI85" i="30"/>
  <c r="F36" i="30" s="1"/>
  <c r="BD88" i="1" s="1"/>
  <c r="BH85" i="30"/>
  <c r="BG85" i="30"/>
  <c r="BF85" i="30"/>
  <c r="F33" i="30" s="1"/>
  <c r="BA88" i="1" s="1"/>
  <c r="BE85" i="30"/>
  <c r="F32" i="30" s="1"/>
  <c r="AZ88" i="1" s="1"/>
  <c r="T85" i="30"/>
  <c r="T84" i="30" s="1"/>
  <c r="T83" i="30" s="1"/>
  <c r="R85" i="30"/>
  <c r="P85" i="30"/>
  <c r="P84" i="30" s="1"/>
  <c r="P83" i="30" s="1"/>
  <c r="AU88" i="1" s="1"/>
  <c r="BK85" i="30"/>
  <c r="BK84" i="30" s="1"/>
  <c r="J85" i="30"/>
  <c r="J79" i="30"/>
  <c r="F79" i="30"/>
  <c r="F77" i="30"/>
  <c r="E75" i="30"/>
  <c r="J55" i="30"/>
  <c r="F55" i="30"/>
  <c r="F53" i="30"/>
  <c r="E51" i="30"/>
  <c r="J20" i="30"/>
  <c r="E20" i="30"/>
  <c r="F80" i="30" s="1"/>
  <c r="J19" i="30"/>
  <c r="J14" i="30"/>
  <c r="J53" i="30" s="1"/>
  <c r="E7" i="30"/>
  <c r="E71" i="30" s="1"/>
  <c r="AY87" i="1"/>
  <c r="AX87" i="1"/>
  <c r="BI91" i="29"/>
  <c r="BH91" i="29"/>
  <c r="BG91" i="29"/>
  <c r="BF91" i="29"/>
  <c r="T91" i="29"/>
  <c r="R91" i="29"/>
  <c r="P91" i="29"/>
  <c r="BK91" i="29"/>
  <c r="J91" i="29"/>
  <c r="BE91" i="29" s="1"/>
  <c r="BI90" i="29"/>
  <c r="BH90" i="29"/>
  <c r="BG90" i="29"/>
  <c r="BF90" i="29"/>
  <c r="T90" i="29"/>
  <c r="R90" i="29"/>
  <c r="P90" i="29"/>
  <c r="BK90" i="29"/>
  <c r="J90" i="29"/>
  <c r="BE90" i="29" s="1"/>
  <c r="BI89" i="29"/>
  <c r="BH89" i="29"/>
  <c r="BG89" i="29"/>
  <c r="BF89" i="29"/>
  <c r="T89" i="29"/>
  <c r="R89" i="29"/>
  <c r="P89" i="29"/>
  <c r="BK89" i="29"/>
  <c r="J89" i="29"/>
  <c r="BE89" i="29" s="1"/>
  <c r="BI88" i="29"/>
  <c r="BH88" i="29"/>
  <c r="BG88" i="29"/>
  <c r="BF88" i="29"/>
  <c r="T88" i="29"/>
  <c r="R88" i="29"/>
  <c r="P88" i="29"/>
  <c r="BK88" i="29"/>
  <c r="J88" i="29"/>
  <c r="BE88" i="29" s="1"/>
  <c r="BI87" i="29"/>
  <c r="BH87" i="29"/>
  <c r="BG87" i="29"/>
  <c r="BF87" i="29"/>
  <c r="T87" i="29"/>
  <c r="R87" i="29"/>
  <c r="P87" i="29"/>
  <c r="BK87" i="29"/>
  <c r="J87" i="29"/>
  <c r="BE87" i="29" s="1"/>
  <c r="BI86" i="29"/>
  <c r="BH86" i="29"/>
  <c r="BG86" i="29"/>
  <c r="BF86" i="29"/>
  <c r="T86" i="29"/>
  <c r="R86" i="29"/>
  <c r="P86" i="29"/>
  <c r="BK86" i="29"/>
  <c r="J86" i="29"/>
  <c r="BE86" i="29" s="1"/>
  <c r="BI85" i="29"/>
  <c r="BH85" i="29"/>
  <c r="BG85" i="29"/>
  <c r="BF85" i="29"/>
  <c r="J33" i="29" s="1"/>
  <c r="AW87" i="1" s="1"/>
  <c r="T85" i="29"/>
  <c r="R85" i="29"/>
  <c r="P85" i="29"/>
  <c r="BK85" i="29"/>
  <c r="BK84" i="29" s="1"/>
  <c r="J85" i="29"/>
  <c r="BE85" i="29" s="1"/>
  <c r="J79" i="29"/>
  <c r="F79" i="29"/>
  <c r="F77" i="29"/>
  <c r="E75" i="29"/>
  <c r="J55" i="29"/>
  <c r="F55" i="29"/>
  <c r="F53" i="29"/>
  <c r="E51" i="29"/>
  <c r="J20" i="29"/>
  <c r="E20" i="29"/>
  <c r="F56" i="29" s="1"/>
  <c r="J19" i="29"/>
  <c r="J14" i="29"/>
  <c r="J77" i="29" s="1"/>
  <c r="E7" i="29"/>
  <c r="E47" i="29" s="1"/>
  <c r="T84" i="28"/>
  <c r="T83" i="28" s="1"/>
  <c r="AY86" i="1"/>
  <c r="AX86" i="1"/>
  <c r="F35" i="28"/>
  <c r="BC86" i="1" s="1"/>
  <c r="BI86" i="28"/>
  <c r="BH86" i="28"/>
  <c r="BG86" i="28"/>
  <c r="BF86" i="28"/>
  <c r="BE86" i="28"/>
  <c r="T86" i="28"/>
  <c r="R86" i="28"/>
  <c r="P86" i="28"/>
  <c r="BK86" i="28"/>
  <c r="J86" i="28"/>
  <c r="BI85" i="28"/>
  <c r="F36" i="28" s="1"/>
  <c r="BD86" i="1" s="1"/>
  <c r="BH85" i="28"/>
  <c r="BG85" i="28"/>
  <c r="BF85" i="28"/>
  <c r="F33" i="28" s="1"/>
  <c r="BA86" i="1" s="1"/>
  <c r="BE85" i="28"/>
  <c r="F32" i="28" s="1"/>
  <c r="AZ86" i="1" s="1"/>
  <c r="T85" i="28"/>
  <c r="R85" i="28"/>
  <c r="P85" i="28"/>
  <c r="P84" i="28" s="1"/>
  <c r="P83" i="28" s="1"/>
  <c r="AU86" i="1" s="1"/>
  <c r="BK85" i="28"/>
  <c r="BK84" i="28" s="1"/>
  <c r="J85" i="28"/>
  <c r="J79" i="28"/>
  <c r="F79" i="28"/>
  <c r="F77" i="28"/>
  <c r="E75" i="28"/>
  <c r="J55" i="28"/>
  <c r="F55" i="28"/>
  <c r="F53" i="28"/>
  <c r="E51" i="28"/>
  <c r="J20" i="28"/>
  <c r="E20" i="28"/>
  <c r="F80" i="28" s="1"/>
  <c r="J19" i="28"/>
  <c r="J14" i="28"/>
  <c r="J53" i="28" s="1"/>
  <c r="E7" i="28"/>
  <c r="E71" i="28" s="1"/>
  <c r="AY84" i="1"/>
  <c r="AX84" i="1"/>
  <c r="BI87" i="27"/>
  <c r="BH87" i="27"/>
  <c r="BG87" i="27"/>
  <c r="BF87" i="27"/>
  <c r="T87" i="27"/>
  <c r="R87" i="27"/>
  <c r="P87" i="27"/>
  <c r="BK87" i="27"/>
  <c r="J87" i="27"/>
  <c r="BE87" i="27" s="1"/>
  <c r="BI86" i="27"/>
  <c r="BH86" i="27"/>
  <c r="BG86" i="27"/>
  <c r="BF86" i="27"/>
  <c r="T86" i="27"/>
  <c r="R86" i="27"/>
  <c r="P86" i="27"/>
  <c r="BK86" i="27"/>
  <c r="J86" i="27"/>
  <c r="BE86" i="27" s="1"/>
  <c r="BI85" i="27"/>
  <c r="F36" i="27" s="1"/>
  <c r="BD84" i="1" s="1"/>
  <c r="BH85" i="27"/>
  <c r="BG85" i="27"/>
  <c r="BF85" i="27"/>
  <c r="J33" i="27" s="1"/>
  <c r="AW84" i="1" s="1"/>
  <c r="T85" i="27"/>
  <c r="T84" i="27" s="1"/>
  <c r="T83" i="27" s="1"/>
  <c r="R85" i="27"/>
  <c r="P85" i="27"/>
  <c r="BK85" i="27"/>
  <c r="BK84" i="27" s="1"/>
  <c r="J85" i="27"/>
  <c r="BE85" i="27" s="1"/>
  <c r="J79" i="27"/>
  <c r="F79" i="27"/>
  <c r="F77" i="27"/>
  <c r="E75" i="27"/>
  <c r="J55" i="27"/>
  <c r="F55" i="27"/>
  <c r="F53" i="27"/>
  <c r="E51" i="27"/>
  <c r="J20" i="27"/>
  <c r="E20" i="27"/>
  <c r="F56" i="27" s="1"/>
  <c r="J19" i="27"/>
  <c r="J14" i="27"/>
  <c r="J77" i="27" s="1"/>
  <c r="E7" i="27"/>
  <c r="E47" i="27" s="1"/>
  <c r="AY83" i="1"/>
  <c r="AX83" i="1"/>
  <c r="BI92" i="26"/>
  <c r="BH92" i="26"/>
  <c r="BG92" i="26"/>
  <c r="BF92" i="26"/>
  <c r="T92" i="26"/>
  <c r="R92" i="26"/>
  <c r="P92" i="26"/>
  <c r="BK92" i="26"/>
  <c r="J92" i="26"/>
  <c r="BE92" i="26" s="1"/>
  <c r="BI88" i="26"/>
  <c r="BH88" i="26"/>
  <c r="BG88" i="26"/>
  <c r="BF88" i="26"/>
  <c r="T88" i="26"/>
  <c r="R88" i="26"/>
  <c r="P88" i="26"/>
  <c r="BK88" i="26"/>
  <c r="J88" i="26"/>
  <c r="BE88" i="26" s="1"/>
  <c r="BI85" i="26"/>
  <c r="F36" i="26" s="1"/>
  <c r="BD83" i="1" s="1"/>
  <c r="BH85" i="26"/>
  <c r="BG85" i="26"/>
  <c r="F34" i="26" s="1"/>
  <c r="BB83" i="1" s="1"/>
  <c r="BF85" i="26"/>
  <c r="F33" i="26" s="1"/>
  <c r="BA83" i="1" s="1"/>
  <c r="BE85" i="26"/>
  <c r="T85" i="26"/>
  <c r="R85" i="26"/>
  <c r="R84" i="26" s="1"/>
  <c r="R83" i="26" s="1"/>
  <c r="P85" i="26"/>
  <c r="P84" i="26" s="1"/>
  <c r="P83" i="26" s="1"/>
  <c r="AU83" i="1" s="1"/>
  <c r="BK85" i="26"/>
  <c r="BK84" i="26" s="1"/>
  <c r="J85" i="26"/>
  <c r="J79" i="26"/>
  <c r="F79" i="26"/>
  <c r="F77" i="26"/>
  <c r="E75" i="26"/>
  <c r="F56" i="26"/>
  <c r="J55" i="26"/>
  <c r="F55" i="26"/>
  <c r="F53" i="26"/>
  <c r="E51" i="26"/>
  <c r="J20" i="26"/>
  <c r="E20" i="26"/>
  <c r="F80" i="26" s="1"/>
  <c r="J19" i="26"/>
  <c r="J14" i="26"/>
  <c r="E7" i="26"/>
  <c r="E71" i="26" s="1"/>
  <c r="AY82" i="1"/>
  <c r="AX82" i="1"/>
  <c r="BI102" i="25"/>
  <c r="BH102" i="25"/>
  <c r="BG102" i="25"/>
  <c r="BF102" i="25"/>
  <c r="T102" i="25"/>
  <c r="R102" i="25"/>
  <c r="P102" i="25"/>
  <c r="BK102" i="25"/>
  <c r="J102" i="25"/>
  <c r="BE102" i="25" s="1"/>
  <c r="BI101" i="25"/>
  <c r="BH101" i="25"/>
  <c r="BG101" i="25"/>
  <c r="BF101" i="25"/>
  <c r="T101" i="25"/>
  <c r="R101" i="25"/>
  <c r="P101" i="25"/>
  <c r="BK101" i="25"/>
  <c r="J101" i="25"/>
  <c r="BE101" i="25" s="1"/>
  <c r="BI100" i="25"/>
  <c r="BH100" i="25"/>
  <c r="BG100" i="25"/>
  <c r="BF100" i="25"/>
  <c r="T100" i="25"/>
  <c r="R100" i="25"/>
  <c r="P100" i="25"/>
  <c r="BK100" i="25"/>
  <c r="J100" i="25"/>
  <c r="BE100" i="25" s="1"/>
  <c r="BI99" i="25"/>
  <c r="BH99" i="25"/>
  <c r="BG99" i="25"/>
  <c r="BF99" i="25"/>
  <c r="T99" i="25"/>
  <c r="R99" i="25"/>
  <c r="P99" i="25"/>
  <c r="BK99" i="25"/>
  <c r="J99" i="25"/>
  <c r="BE99" i="25" s="1"/>
  <c r="BI98" i="25"/>
  <c r="BH98" i="25"/>
  <c r="BG98" i="25"/>
  <c r="BF98" i="25"/>
  <c r="T98" i="25"/>
  <c r="R98" i="25"/>
  <c r="P98" i="25"/>
  <c r="BK98" i="25"/>
  <c r="J98" i="25"/>
  <c r="BE98" i="25" s="1"/>
  <c r="BI97" i="25"/>
  <c r="BH97" i="25"/>
  <c r="BG97" i="25"/>
  <c r="BF97" i="25"/>
  <c r="T97" i="25"/>
  <c r="R97" i="25"/>
  <c r="P97" i="25"/>
  <c r="BK97" i="25"/>
  <c r="J97" i="25"/>
  <c r="BE97" i="25" s="1"/>
  <c r="BI96" i="25"/>
  <c r="BH96" i="25"/>
  <c r="BG96" i="25"/>
  <c r="BF96" i="25"/>
  <c r="T96" i="25"/>
  <c r="R96" i="25"/>
  <c r="P96" i="25"/>
  <c r="BK96" i="25"/>
  <c r="J96" i="25"/>
  <c r="BE96" i="25" s="1"/>
  <c r="BI95" i="25"/>
  <c r="BH95" i="25"/>
  <c r="BG95" i="25"/>
  <c r="BF95" i="25"/>
  <c r="T95" i="25"/>
  <c r="R95" i="25"/>
  <c r="P95" i="25"/>
  <c r="BK95" i="25"/>
  <c r="J95" i="25"/>
  <c r="BE95" i="25" s="1"/>
  <c r="BI94" i="25"/>
  <c r="BH94" i="25"/>
  <c r="BG94" i="25"/>
  <c r="BF94" i="25"/>
  <c r="T94" i="25"/>
  <c r="R94" i="25"/>
  <c r="P94" i="25"/>
  <c r="BK94" i="25"/>
  <c r="J94" i="25"/>
  <c r="BE94" i="25" s="1"/>
  <c r="BI93" i="25"/>
  <c r="BH93" i="25"/>
  <c r="BG93" i="25"/>
  <c r="BF93" i="25"/>
  <c r="T93" i="25"/>
  <c r="R93" i="25"/>
  <c r="P93" i="25"/>
  <c r="BK93" i="25"/>
  <c r="J93" i="25"/>
  <c r="BE93" i="25" s="1"/>
  <c r="BI92" i="25"/>
  <c r="BH92" i="25"/>
  <c r="BG92" i="25"/>
  <c r="BF92" i="25"/>
  <c r="T92" i="25"/>
  <c r="R92" i="25"/>
  <c r="P92" i="25"/>
  <c r="BK92" i="25"/>
  <c r="J92" i="25"/>
  <c r="BE92" i="25" s="1"/>
  <c r="BI91" i="25"/>
  <c r="BH91" i="25"/>
  <c r="BG91" i="25"/>
  <c r="BF91" i="25"/>
  <c r="T91" i="25"/>
  <c r="R91" i="25"/>
  <c r="P91" i="25"/>
  <c r="BK91" i="25"/>
  <c r="J91" i="25"/>
  <c r="BE91" i="25" s="1"/>
  <c r="BI90" i="25"/>
  <c r="BH90" i="25"/>
  <c r="BG90" i="25"/>
  <c r="BF90" i="25"/>
  <c r="T90" i="25"/>
  <c r="R90" i="25"/>
  <c r="P90" i="25"/>
  <c r="BK90" i="25"/>
  <c r="J90" i="25"/>
  <c r="BE90" i="25" s="1"/>
  <c r="BI89" i="25"/>
  <c r="BH89" i="25"/>
  <c r="BG89" i="25"/>
  <c r="BF89" i="25"/>
  <c r="T89" i="25"/>
  <c r="R89" i="25"/>
  <c r="P89" i="25"/>
  <c r="BK89" i="25"/>
  <c r="J89" i="25"/>
  <c r="BE89" i="25" s="1"/>
  <c r="BI88" i="25"/>
  <c r="BH88" i="25"/>
  <c r="BG88" i="25"/>
  <c r="BF88" i="25"/>
  <c r="T88" i="25"/>
  <c r="R88" i="25"/>
  <c r="P88" i="25"/>
  <c r="BK88" i="25"/>
  <c r="J88" i="25"/>
  <c r="BE88" i="25" s="1"/>
  <c r="BI87" i="25"/>
  <c r="BH87" i="25"/>
  <c r="BG87" i="25"/>
  <c r="BF87" i="25"/>
  <c r="T87" i="25"/>
  <c r="R87" i="25"/>
  <c r="P87" i="25"/>
  <c r="BK87" i="25"/>
  <c r="J87" i="25"/>
  <c r="BE87" i="25" s="1"/>
  <c r="BI86" i="25"/>
  <c r="BH86" i="25"/>
  <c r="BG86" i="25"/>
  <c r="BF86" i="25"/>
  <c r="T86" i="25"/>
  <c r="R86" i="25"/>
  <c r="P86" i="25"/>
  <c r="BK86" i="25"/>
  <c r="J86" i="25"/>
  <c r="BE86" i="25" s="1"/>
  <c r="BI85" i="25"/>
  <c r="BH85" i="25"/>
  <c r="BG85" i="25"/>
  <c r="BF85" i="25"/>
  <c r="J33" i="25" s="1"/>
  <c r="AW82" i="1" s="1"/>
  <c r="T85" i="25"/>
  <c r="R85" i="25"/>
  <c r="P85" i="25"/>
  <c r="BK85" i="25"/>
  <c r="BK84" i="25" s="1"/>
  <c r="J85" i="25"/>
  <c r="BE85" i="25" s="1"/>
  <c r="J79" i="25"/>
  <c r="F79" i="25"/>
  <c r="F77" i="25"/>
  <c r="E75" i="25"/>
  <c r="E71" i="25"/>
  <c r="J55" i="25"/>
  <c r="F55" i="25"/>
  <c r="F53" i="25"/>
  <c r="E51" i="25"/>
  <c r="J20" i="25"/>
  <c r="E20" i="25"/>
  <c r="F56" i="25" s="1"/>
  <c r="J19" i="25"/>
  <c r="J14" i="25"/>
  <c r="J77" i="25" s="1"/>
  <c r="E7" i="25"/>
  <c r="E47" i="25" s="1"/>
  <c r="AY81" i="1"/>
  <c r="AX81" i="1"/>
  <c r="BI87" i="24"/>
  <c r="BH87" i="24"/>
  <c r="BG87" i="24"/>
  <c r="BF87" i="24"/>
  <c r="BE87" i="24"/>
  <c r="T87" i="24"/>
  <c r="R87" i="24"/>
  <c r="P87" i="24"/>
  <c r="BK87" i="24"/>
  <c r="J87" i="24"/>
  <c r="BI86" i="24"/>
  <c r="BH86" i="24"/>
  <c r="BG86" i="24"/>
  <c r="BF86" i="24"/>
  <c r="BE86" i="24"/>
  <c r="T86" i="24"/>
  <c r="R86" i="24"/>
  <c r="P86" i="24"/>
  <c r="BK86" i="24"/>
  <c r="J86" i="24"/>
  <c r="BI85" i="24"/>
  <c r="BH85" i="24"/>
  <c r="F35" i="24" s="1"/>
  <c r="BC81" i="1" s="1"/>
  <c r="BG85" i="24"/>
  <c r="F34" i="24" s="1"/>
  <c r="BB81" i="1" s="1"/>
  <c r="BF85" i="24"/>
  <c r="F33" i="24" s="1"/>
  <c r="BA81" i="1" s="1"/>
  <c r="BE85" i="24"/>
  <c r="T85" i="24"/>
  <c r="T84" i="24" s="1"/>
  <c r="T83" i="24" s="1"/>
  <c r="R85" i="24"/>
  <c r="R84" i="24" s="1"/>
  <c r="R83" i="24" s="1"/>
  <c r="P85" i="24"/>
  <c r="P84" i="24" s="1"/>
  <c r="P83" i="24" s="1"/>
  <c r="AU81" i="1" s="1"/>
  <c r="BK85" i="24"/>
  <c r="J85" i="24"/>
  <c r="J79" i="24"/>
  <c r="F79" i="24"/>
  <c r="F77" i="24"/>
  <c r="E75" i="24"/>
  <c r="J55" i="24"/>
  <c r="F55" i="24"/>
  <c r="F53" i="24"/>
  <c r="E51" i="24"/>
  <c r="J20" i="24"/>
  <c r="E20" i="24"/>
  <c r="F80" i="24" s="1"/>
  <c r="J19" i="24"/>
  <c r="J14" i="24"/>
  <c r="J53" i="24" s="1"/>
  <c r="E7" i="24"/>
  <c r="E71" i="24" s="1"/>
  <c r="AY80" i="1"/>
  <c r="AX80" i="1"/>
  <c r="BI86" i="23"/>
  <c r="BH86" i="23"/>
  <c r="BG86" i="23"/>
  <c r="BF86" i="23"/>
  <c r="T86" i="23"/>
  <c r="R86" i="23"/>
  <c r="P86" i="23"/>
  <c r="BK86" i="23"/>
  <c r="J86" i="23"/>
  <c r="BE86" i="23" s="1"/>
  <c r="BI85" i="23"/>
  <c r="F36" i="23" s="1"/>
  <c r="BD80" i="1" s="1"/>
  <c r="BH85" i="23"/>
  <c r="BG85" i="23"/>
  <c r="F34" i="23" s="1"/>
  <c r="BB80" i="1" s="1"/>
  <c r="BF85" i="23"/>
  <c r="J33" i="23" s="1"/>
  <c r="AW80" i="1" s="1"/>
  <c r="T85" i="23"/>
  <c r="T84" i="23" s="1"/>
  <c r="T83" i="23" s="1"/>
  <c r="R85" i="23"/>
  <c r="P85" i="23"/>
  <c r="P84" i="23" s="1"/>
  <c r="P83" i="23" s="1"/>
  <c r="AU80" i="1" s="1"/>
  <c r="BK85" i="23"/>
  <c r="BK84" i="23" s="1"/>
  <c r="J85" i="23"/>
  <c r="BE85" i="23" s="1"/>
  <c r="J79" i="23"/>
  <c r="F79" i="23"/>
  <c r="F77" i="23"/>
  <c r="E75" i="23"/>
  <c r="J55" i="23"/>
  <c r="F55" i="23"/>
  <c r="F53" i="23"/>
  <c r="E51" i="23"/>
  <c r="J20" i="23"/>
  <c r="E20" i="23"/>
  <c r="F56" i="23" s="1"/>
  <c r="J19" i="23"/>
  <c r="J14" i="23"/>
  <c r="J77" i="23" s="1"/>
  <c r="E7" i="23"/>
  <c r="E47" i="23" s="1"/>
  <c r="AY78" i="1"/>
  <c r="AX78" i="1"/>
  <c r="BI86" i="22"/>
  <c r="BH86" i="22"/>
  <c r="BG86" i="22"/>
  <c r="BF86" i="22"/>
  <c r="T86" i="22"/>
  <c r="R86" i="22"/>
  <c r="P86" i="22"/>
  <c r="BK86" i="22"/>
  <c r="J86" i="22"/>
  <c r="BE86" i="22" s="1"/>
  <c r="BI85" i="22"/>
  <c r="BH85" i="22"/>
  <c r="F35" i="22" s="1"/>
  <c r="BC78" i="1" s="1"/>
  <c r="BG85" i="22"/>
  <c r="F34" i="22" s="1"/>
  <c r="BB78" i="1" s="1"/>
  <c r="BF85" i="22"/>
  <c r="T85" i="22"/>
  <c r="R85" i="22"/>
  <c r="R84" i="22" s="1"/>
  <c r="R83" i="22" s="1"/>
  <c r="P85" i="22"/>
  <c r="P84" i="22" s="1"/>
  <c r="P83" i="22" s="1"/>
  <c r="AU78" i="1" s="1"/>
  <c r="BK85" i="22"/>
  <c r="J85" i="22"/>
  <c r="BE85" i="22" s="1"/>
  <c r="J79" i="22"/>
  <c r="F79" i="22"/>
  <c r="F77" i="22"/>
  <c r="E75" i="22"/>
  <c r="J55" i="22"/>
  <c r="F55" i="22"/>
  <c r="F53" i="22"/>
  <c r="E51" i="22"/>
  <c r="J20" i="22"/>
  <c r="E20" i="22"/>
  <c r="F80" i="22" s="1"/>
  <c r="J19" i="22"/>
  <c r="J14" i="22"/>
  <c r="J53" i="22" s="1"/>
  <c r="E7" i="22"/>
  <c r="E71" i="22" s="1"/>
  <c r="AY77" i="1"/>
  <c r="AX77" i="1"/>
  <c r="BI88" i="21"/>
  <c r="BH88" i="21"/>
  <c r="BG88" i="21"/>
  <c r="BF88" i="21"/>
  <c r="T88" i="21"/>
  <c r="R88" i="21"/>
  <c r="P88" i="21"/>
  <c r="BK88" i="21"/>
  <c r="J88" i="21"/>
  <c r="BE88" i="21" s="1"/>
  <c r="BI85" i="21"/>
  <c r="F36" i="21" s="1"/>
  <c r="BD77" i="1" s="1"/>
  <c r="BH85" i="21"/>
  <c r="BG85" i="21"/>
  <c r="F34" i="21" s="1"/>
  <c r="BB77" i="1" s="1"/>
  <c r="BF85" i="21"/>
  <c r="J33" i="21" s="1"/>
  <c r="AW77" i="1" s="1"/>
  <c r="T85" i="21"/>
  <c r="T84" i="21" s="1"/>
  <c r="T83" i="21" s="1"/>
  <c r="R85" i="21"/>
  <c r="P85" i="21"/>
  <c r="P84" i="21" s="1"/>
  <c r="P83" i="21" s="1"/>
  <c r="AU77" i="1" s="1"/>
  <c r="BK85" i="21"/>
  <c r="BK84" i="21" s="1"/>
  <c r="J85" i="21"/>
  <c r="BE85" i="21" s="1"/>
  <c r="J79" i="21"/>
  <c r="F79" i="21"/>
  <c r="F77" i="21"/>
  <c r="E75" i="21"/>
  <c r="J55" i="21"/>
  <c r="F55" i="21"/>
  <c r="F53" i="21"/>
  <c r="E51" i="21"/>
  <c r="J20" i="21"/>
  <c r="E20" i="21"/>
  <c r="F56" i="21" s="1"/>
  <c r="J19" i="21"/>
  <c r="J14" i="21"/>
  <c r="J77" i="21" s="1"/>
  <c r="E7" i="21"/>
  <c r="E47" i="21" s="1"/>
  <c r="AY76" i="1"/>
  <c r="AX76" i="1"/>
  <c r="BI89" i="20"/>
  <c r="BH89" i="20"/>
  <c r="BG89" i="20"/>
  <c r="BF89" i="20"/>
  <c r="BE89" i="20"/>
  <c r="T89" i="20"/>
  <c r="R89" i="20"/>
  <c r="P89" i="20"/>
  <c r="BK89" i="20"/>
  <c r="J89" i="20"/>
  <c r="BI88" i="20"/>
  <c r="BH88" i="20"/>
  <c r="BG88" i="20"/>
  <c r="BF88" i="20"/>
  <c r="BE88" i="20"/>
  <c r="T88" i="20"/>
  <c r="R88" i="20"/>
  <c r="P88" i="20"/>
  <c r="BK88" i="20"/>
  <c r="J88" i="20"/>
  <c r="BI87" i="20"/>
  <c r="BH87" i="20"/>
  <c r="BG87" i="20"/>
  <c r="BF87" i="20"/>
  <c r="BE87" i="20"/>
  <c r="T87" i="20"/>
  <c r="R87" i="20"/>
  <c r="P87" i="20"/>
  <c r="BK87" i="20"/>
  <c r="J87" i="20"/>
  <c r="BI86" i="20"/>
  <c r="BH86" i="20"/>
  <c r="BG86" i="20"/>
  <c r="BF86" i="20"/>
  <c r="BE86" i="20"/>
  <c r="T86" i="20"/>
  <c r="R86" i="20"/>
  <c r="P86" i="20"/>
  <c r="BK86" i="20"/>
  <c r="J86" i="20"/>
  <c r="BI85" i="20"/>
  <c r="F36" i="20" s="1"/>
  <c r="BD76" i="1" s="1"/>
  <c r="BH85" i="20"/>
  <c r="F35" i="20" s="1"/>
  <c r="BC76" i="1" s="1"/>
  <c r="BG85" i="20"/>
  <c r="BF85" i="20"/>
  <c r="F33" i="20" s="1"/>
  <c r="BA76" i="1" s="1"/>
  <c r="BE85" i="20"/>
  <c r="F32" i="20" s="1"/>
  <c r="AZ76" i="1" s="1"/>
  <c r="T85" i="20"/>
  <c r="T84" i="20" s="1"/>
  <c r="T83" i="20" s="1"/>
  <c r="R85" i="20"/>
  <c r="P85" i="20"/>
  <c r="P84" i="20" s="1"/>
  <c r="P83" i="20" s="1"/>
  <c r="AU76" i="1" s="1"/>
  <c r="BK85" i="20"/>
  <c r="BK84" i="20" s="1"/>
  <c r="J85" i="20"/>
  <c r="J79" i="20"/>
  <c r="F79" i="20"/>
  <c r="F77" i="20"/>
  <c r="E75" i="20"/>
  <c r="J55" i="20"/>
  <c r="F55" i="20"/>
  <c r="F53" i="20"/>
  <c r="E51" i="20"/>
  <c r="J20" i="20"/>
  <c r="E20" i="20"/>
  <c r="J19" i="20"/>
  <c r="J14" i="20"/>
  <c r="J53" i="20" s="1"/>
  <c r="E7" i="20"/>
  <c r="E71" i="20" s="1"/>
  <c r="AY75" i="1"/>
  <c r="AX75" i="1"/>
  <c r="BI86" i="19"/>
  <c r="BH86" i="19"/>
  <c r="BG86" i="19"/>
  <c r="BF86" i="19"/>
  <c r="T86" i="19"/>
  <c r="R86" i="19"/>
  <c r="P86" i="19"/>
  <c r="BK86" i="19"/>
  <c r="J86" i="19"/>
  <c r="BE86" i="19" s="1"/>
  <c r="BI85" i="19"/>
  <c r="F36" i="19" s="1"/>
  <c r="BD75" i="1" s="1"/>
  <c r="BH85" i="19"/>
  <c r="F35" i="19" s="1"/>
  <c r="BC75" i="1" s="1"/>
  <c r="BG85" i="19"/>
  <c r="BF85" i="19"/>
  <c r="J33" i="19" s="1"/>
  <c r="AW75" i="1" s="1"/>
  <c r="T85" i="19"/>
  <c r="T84" i="19" s="1"/>
  <c r="T83" i="19" s="1"/>
  <c r="R85" i="19"/>
  <c r="R84" i="19" s="1"/>
  <c r="R83" i="19" s="1"/>
  <c r="P85" i="19"/>
  <c r="BK85" i="19"/>
  <c r="BK84" i="19" s="1"/>
  <c r="J85" i="19"/>
  <c r="BE85" i="19" s="1"/>
  <c r="J79" i="19"/>
  <c r="F79" i="19"/>
  <c r="F77" i="19"/>
  <c r="E75" i="19"/>
  <c r="J55" i="19"/>
  <c r="F55" i="19"/>
  <c r="F53" i="19"/>
  <c r="E51" i="19"/>
  <c r="J20" i="19"/>
  <c r="E20" i="19"/>
  <c r="F56" i="19" s="1"/>
  <c r="J19" i="19"/>
  <c r="J14" i="19"/>
  <c r="J77" i="19" s="1"/>
  <c r="E7" i="19"/>
  <c r="E47" i="19" s="1"/>
  <c r="AY73" i="1"/>
  <c r="AX73" i="1"/>
  <c r="BI87" i="18"/>
  <c r="BH87" i="18"/>
  <c r="BG87" i="18"/>
  <c r="BF87" i="18"/>
  <c r="T87" i="18"/>
  <c r="R87" i="18"/>
  <c r="P87" i="18"/>
  <c r="BK87" i="18"/>
  <c r="J87" i="18"/>
  <c r="BE87" i="18" s="1"/>
  <c r="BI86" i="18"/>
  <c r="BH86" i="18"/>
  <c r="BG86" i="18"/>
  <c r="BF86" i="18"/>
  <c r="BE86" i="18"/>
  <c r="T86" i="18"/>
  <c r="R86" i="18"/>
  <c r="P86" i="18"/>
  <c r="BK86" i="18"/>
  <c r="J86" i="18"/>
  <c r="BI85" i="18"/>
  <c r="F36" i="18" s="1"/>
  <c r="BD73" i="1" s="1"/>
  <c r="BH85" i="18"/>
  <c r="F35" i="18" s="1"/>
  <c r="BC73" i="1" s="1"/>
  <c r="BG85" i="18"/>
  <c r="F34" i="18" s="1"/>
  <c r="BB73" i="1" s="1"/>
  <c r="BF85" i="18"/>
  <c r="T85" i="18"/>
  <c r="R85" i="18"/>
  <c r="R84" i="18" s="1"/>
  <c r="R83" i="18" s="1"/>
  <c r="P85" i="18"/>
  <c r="BK85" i="18"/>
  <c r="BK84" i="18" s="1"/>
  <c r="J85" i="18"/>
  <c r="BE85" i="18" s="1"/>
  <c r="J79" i="18"/>
  <c r="F79" i="18"/>
  <c r="F77" i="18"/>
  <c r="E75" i="18"/>
  <c r="J55" i="18"/>
  <c r="F55" i="18"/>
  <c r="F53" i="18"/>
  <c r="E51" i="18"/>
  <c r="J20" i="18"/>
  <c r="E20" i="18"/>
  <c r="F80" i="18" s="1"/>
  <c r="J19" i="18"/>
  <c r="J14" i="18"/>
  <c r="J53" i="18" s="1"/>
  <c r="E7" i="18"/>
  <c r="E71" i="18" s="1"/>
  <c r="AY72" i="1"/>
  <c r="AX72" i="1"/>
  <c r="BI97" i="17"/>
  <c r="BH97" i="17"/>
  <c r="BG97" i="17"/>
  <c r="BF97" i="17"/>
  <c r="T97" i="17"/>
  <c r="R97" i="17"/>
  <c r="P97" i="17"/>
  <c r="BK97" i="17"/>
  <c r="J97" i="17"/>
  <c r="BE97" i="17" s="1"/>
  <c r="BI96" i="17"/>
  <c r="BH96" i="17"/>
  <c r="BG96" i="17"/>
  <c r="BF96" i="17"/>
  <c r="BE96" i="17"/>
  <c r="T96" i="17"/>
  <c r="R96" i="17"/>
  <c r="P96" i="17"/>
  <c r="BK96" i="17"/>
  <c r="J96" i="17"/>
  <c r="BI95" i="17"/>
  <c r="BH95" i="17"/>
  <c r="BG95" i="17"/>
  <c r="BF95" i="17"/>
  <c r="T95" i="17"/>
  <c r="R95" i="17"/>
  <c r="P95" i="17"/>
  <c r="BK95" i="17"/>
  <c r="J95" i="17"/>
  <c r="BE95" i="17" s="1"/>
  <c r="BI94" i="17"/>
  <c r="BH94" i="17"/>
  <c r="BG94" i="17"/>
  <c r="BF94" i="17"/>
  <c r="BE94" i="17"/>
  <c r="T94" i="17"/>
  <c r="R94" i="17"/>
  <c r="P94" i="17"/>
  <c r="BK94" i="17"/>
  <c r="J94" i="17"/>
  <c r="BI93" i="17"/>
  <c r="BH93" i="17"/>
  <c r="BG93" i="17"/>
  <c r="BF93" i="17"/>
  <c r="T93" i="17"/>
  <c r="R93" i="17"/>
  <c r="P93" i="17"/>
  <c r="BK93" i="17"/>
  <c r="J93" i="17"/>
  <c r="BE93" i="17" s="1"/>
  <c r="BI92" i="17"/>
  <c r="BH92" i="17"/>
  <c r="BG92" i="17"/>
  <c r="BF92" i="17"/>
  <c r="BE92" i="17"/>
  <c r="T92" i="17"/>
  <c r="R92" i="17"/>
  <c r="P92" i="17"/>
  <c r="BK92" i="17"/>
  <c r="J92" i="17"/>
  <c r="BI91" i="17"/>
  <c r="BH91" i="17"/>
  <c r="BG91" i="17"/>
  <c r="BF91" i="17"/>
  <c r="T91" i="17"/>
  <c r="R91" i="17"/>
  <c r="P91" i="17"/>
  <c r="BK91" i="17"/>
  <c r="J91" i="17"/>
  <c r="BE91" i="17" s="1"/>
  <c r="BI90" i="17"/>
  <c r="BH90" i="17"/>
  <c r="BG90" i="17"/>
  <c r="BF90" i="17"/>
  <c r="BE90" i="17"/>
  <c r="T90" i="17"/>
  <c r="R90" i="17"/>
  <c r="P90" i="17"/>
  <c r="BK90" i="17"/>
  <c r="J90" i="17"/>
  <c r="BI89" i="17"/>
  <c r="BH89" i="17"/>
  <c r="BG89" i="17"/>
  <c r="BF89" i="17"/>
  <c r="T89" i="17"/>
  <c r="R89" i="17"/>
  <c r="P89" i="17"/>
  <c r="BK89" i="17"/>
  <c r="J89" i="17"/>
  <c r="BE89" i="17" s="1"/>
  <c r="BI88" i="17"/>
  <c r="BH88" i="17"/>
  <c r="BG88" i="17"/>
  <c r="BF88" i="17"/>
  <c r="BE88" i="17"/>
  <c r="T88" i="17"/>
  <c r="R88" i="17"/>
  <c r="P88" i="17"/>
  <c r="BK88" i="17"/>
  <c r="J88" i="17"/>
  <c r="BI87" i="17"/>
  <c r="BH87" i="17"/>
  <c r="BG87" i="17"/>
  <c r="BF87" i="17"/>
  <c r="T87" i="17"/>
  <c r="R87" i="17"/>
  <c r="P87" i="17"/>
  <c r="BK87" i="17"/>
  <c r="J87" i="17"/>
  <c r="BE87" i="17" s="1"/>
  <c r="BI86" i="17"/>
  <c r="BH86" i="17"/>
  <c r="BG86" i="17"/>
  <c r="BF86" i="17"/>
  <c r="BE86" i="17"/>
  <c r="T86" i="17"/>
  <c r="R86" i="17"/>
  <c r="P86" i="17"/>
  <c r="BK86" i="17"/>
  <c r="J86" i="17"/>
  <c r="BI85" i="17"/>
  <c r="BH85" i="17"/>
  <c r="F35" i="17" s="1"/>
  <c r="BC72" i="1" s="1"/>
  <c r="BG85" i="17"/>
  <c r="F34" i="17" s="1"/>
  <c r="BB72" i="1" s="1"/>
  <c r="BF85" i="17"/>
  <c r="T85" i="17"/>
  <c r="R85" i="17"/>
  <c r="R84" i="17" s="1"/>
  <c r="R83" i="17" s="1"/>
  <c r="P85" i="17"/>
  <c r="BK85" i="17"/>
  <c r="BK84" i="17" s="1"/>
  <c r="J85" i="17"/>
  <c r="BE85" i="17" s="1"/>
  <c r="J79" i="17"/>
  <c r="F79" i="17"/>
  <c r="F77" i="17"/>
  <c r="E75" i="17"/>
  <c r="J55" i="17"/>
  <c r="F55" i="17"/>
  <c r="F53" i="17"/>
  <c r="E51" i="17"/>
  <c r="J20" i="17"/>
  <c r="E20" i="17"/>
  <c r="J19" i="17"/>
  <c r="J14" i="17"/>
  <c r="J53" i="17" s="1"/>
  <c r="E7" i="17"/>
  <c r="E47" i="17" s="1"/>
  <c r="AY70" i="1"/>
  <c r="AX70" i="1"/>
  <c r="BI100" i="16"/>
  <c r="BH100" i="16"/>
  <c r="BG100" i="16"/>
  <c r="BF100" i="16"/>
  <c r="T100" i="16"/>
  <c r="R100" i="16"/>
  <c r="P100" i="16"/>
  <c r="BK100" i="16"/>
  <c r="J100" i="16"/>
  <c r="BE100" i="16" s="1"/>
  <c r="BI97" i="16"/>
  <c r="BH97" i="16"/>
  <c r="BG97" i="16"/>
  <c r="BF97" i="16"/>
  <c r="T97" i="16"/>
  <c r="R97" i="16"/>
  <c r="P97" i="16"/>
  <c r="BK97" i="16"/>
  <c r="J97" i="16"/>
  <c r="BE97" i="16" s="1"/>
  <c r="BI94" i="16"/>
  <c r="BH94" i="16"/>
  <c r="BG94" i="16"/>
  <c r="BF94" i="16"/>
  <c r="T94" i="16"/>
  <c r="R94" i="16"/>
  <c r="P94" i="16"/>
  <c r="BK94" i="16"/>
  <c r="J94" i="16"/>
  <c r="BE94" i="16" s="1"/>
  <c r="BI91" i="16"/>
  <c r="BH91" i="16"/>
  <c r="BG91" i="16"/>
  <c r="BF91" i="16"/>
  <c r="T91" i="16"/>
  <c r="R91" i="16"/>
  <c r="P91" i="16"/>
  <c r="BK91" i="16"/>
  <c r="J91" i="16"/>
  <c r="BE91" i="16" s="1"/>
  <c r="BI88" i="16"/>
  <c r="BH88" i="16"/>
  <c r="BG88" i="16"/>
  <c r="BF88" i="16"/>
  <c r="T88" i="16"/>
  <c r="R88" i="16"/>
  <c r="P88" i="16"/>
  <c r="BK88" i="16"/>
  <c r="J88" i="16"/>
  <c r="BE88" i="16" s="1"/>
  <c r="BI85" i="16"/>
  <c r="BH85" i="16"/>
  <c r="F35" i="16" s="1"/>
  <c r="BC70" i="1" s="1"/>
  <c r="BG85" i="16"/>
  <c r="BF85" i="16"/>
  <c r="T85" i="16"/>
  <c r="R85" i="16"/>
  <c r="R84" i="16" s="1"/>
  <c r="R83" i="16" s="1"/>
  <c r="P85" i="16"/>
  <c r="BK85" i="16"/>
  <c r="J85" i="16"/>
  <c r="BE85" i="16" s="1"/>
  <c r="J79" i="16"/>
  <c r="F79" i="16"/>
  <c r="F77" i="16"/>
  <c r="E75" i="16"/>
  <c r="J55" i="16"/>
  <c r="F55" i="16"/>
  <c r="F53" i="16"/>
  <c r="E51" i="16"/>
  <c r="J20" i="16"/>
  <c r="E20" i="16"/>
  <c r="F80" i="16" s="1"/>
  <c r="J19" i="16"/>
  <c r="J14" i="16"/>
  <c r="J53" i="16" s="1"/>
  <c r="E7" i="16"/>
  <c r="E71" i="16" s="1"/>
  <c r="AY69" i="1"/>
  <c r="AX69" i="1"/>
  <c r="BI98" i="15"/>
  <c r="BH98" i="15"/>
  <c r="BG98" i="15"/>
  <c r="BF98" i="15"/>
  <c r="T98" i="15"/>
  <c r="R98" i="15"/>
  <c r="P98" i="15"/>
  <c r="BK98" i="15"/>
  <c r="J98" i="15"/>
  <c r="BE98" i="15" s="1"/>
  <c r="BI97" i="15"/>
  <c r="BH97" i="15"/>
  <c r="BG97" i="15"/>
  <c r="BF97" i="15"/>
  <c r="T97" i="15"/>
  <c r="R97" i="15"/>
  <c r="P97" i="15"/>
  <c r="BK97" i="15"/>
  <c r="J97" i="15"/>
  <c r="BE97" i="15" s="1"/>
  <c r="BI93" i="15"/>
  <c r="BH93" i="15"/>
  <c r="BG93" i="15"/>
  <c r="BF93" i="15"/>
  <c r="T93" i="15"/>
  <c r="R93" i="15"/>
  <c r="P93" i="15"/>
  <c r="BK93" i="15"/>
  <c r="J93" i="15"/>
  <c r="BE93" i="15" s="1"/>
  <c r="BI89" i="15"/>
  <c r="BH89" i="15"/>
  <c r="BG89" i="15"/>
  <c r="BF89" i="15"/>
  <c r="T89" i="15"/>
  <c r="R89" i="15"/>
  <c r="P89" i="15"/>
  <c r="BK89" i="15"/>
  <c r="J89" i="15"/>
  <c r="BE89" i="15" s="1"/>
  <c r="BI85" i="15"/>
  <c r="F36" i="15" s="1"/>
  <c r="BD69" i="1" s="1"/>
  <c r="BH85" i="15"/>
  <c r="BG85" i="15"/>
  <c r="F34" i="15" s="1"/>
  <c r="BB69" i="1" s="1"/>
  <c r="BF85" i="15"/>
  <c r="T85" i="15"/>
  <c r="R85" i="15"/>
  <c r="R84" i="15" s="1"/>
  <c r="R83" i="15" s="1"/>
  <c r="P85" i="15"/>
  <c r="BK85" i="15"/>
  <c r="BK84" i="15" s="1"/>
  <c r="J85" i="15"/>
  <c r="BE85" i="15" s="1"/>
  <c r="J79" i="15"/>
  <c r="F79" i="15"/>
  <c r="F77" i="15"/>
  <c r="E75" i="15"/>
  <c r="J55" i="15"/>
  <c r="F55" i="15"/>
  <c r="F53" i="15"/>
  <c r="E51" i="15"/>
  <c r="E47" i="15"/>
  <c r="J20" i="15"/>
  <c r="E20" i="15"/>
  <c r="F80" i="15" s="1"/>
  <c r="J19" i="15"/>
  <c r="J14" i="15"/>
  <c r="J53" i="15" s="1"/>
  <c r="E7" i="15"/>
  <c r="E71" i="15" s="1"/>
  <c r="AY68" i="1"/>
  <c r="AX68" i="1"/>
  <c r="BI89" i="14"/>
  <c r="BH89" i="14"/>
  <c r="BG89" i="14"/>
  <c r="BF89" i="14"/>
  <c r="T89" i="14"/>
  <c r="R89" i="14"/>
  <c r="P89" i="14"/>
  <c r="BK89" i="14"/>
  <c r="J89" i="14"/>
  <c r="BE89" i="14" s="1"/>
  <c r="BI86" i="14"/>
  <c r="BH86" i="14"/>
  <c r="BG86" i="14"/>
  <c r="BF86" i="14"/>
  <c r="T86" i="14"/>
  <c r="R86" i="14"/>
  <c r="P86" i="14"/>
  <c r="BK86" i="14"/>
  <c r="J86" i="14"/>
  <c r="BE86" i="14" s="1"/>
  <c r="BI85" i="14"/>
  <c r="BH85" i="14"/>
  <c r="BG85" i="14"/>
  <c r="F34" i="14" s="1"/>
  <c r="BB68" i="1" s="1"/>
  <c r="BF85" i="14"/>
  <c r="BE85" i="14"/>
  <c r="T85" i="14"/>
  <c r="R85" i="14"/>
  <c r="R84" i="14" s="1"/>
  <c r="R83" i="14" s="1"/>
  <c r="P85" i="14"/>
  <c r="BK85" i="14"/>
  <c r="J85" i="14"/>
  <c r="J79" i="14"/>
  <c r="F79" i="14"/>
  <c r="F77" i="14"/>
  <c r="E75" i="14"/>
  <c r="J55" i="14"/>
  <c r="F55" i="14"/>
  <c r="F53" i="14"/>
  <c r="E51" i="14"/>
  <c r="J20" i="14"/>
  <c r="E20" i="14"/>
  <c r="F80" i="14" s="1"/>
  <c r="J19" i="14"/>
  <c r="J14" i="14"/>
  <c r="J53" i="14" s="1"/>
  <c r="E7" i="14"/>
  <c r="E71" i="14" s="1"/>
  <c r="AY67" i="1"/>
  <c r="AX67" i="1"/>
  <c r="BI88" i="13"/>
  <c r="BH88" i="13"/>
  <c r="BG88" i="13"/>
  <c r="BF88" i="13"/>
  <c r="T88" i="13"/>
  <c r="R88" i="13"/>
  <c r="P88" i="13"/>
  <c r="BK88" i="13"/>
  <c r="J88" i="13"/>
  <c r="BE88" i="13" s="1"/>
  <c r="BI85" i="13"/>
  <c r="BH85" i="13"/>
  <c r="BG85" i="13"/>
  <c r="F34" i="13" s="1"/>
  <c r="BB67" i="1" s="1"/>
  <c r="BF85" i="13"/>
  <c r="J33" i="13" s="1"/>
  <c r="AW67" i="1" s="1"/>
  <c r="T85" i="13"/>
  <c r="R85" i="13"/>
  <c r="R84" i="13" s="1"/>
  <c r="R83" i="13" s="1"/>
  <c r="P85" i="13"/>
  <c r="P84" i="13" s="1"/>
  <c r="P83" i="13" s="1"/>
  <c r="AU67" i="1" s="1"/>
  <c r="BK85" i="13"/>
  <c r="J85" i="13"/>
  <c r="BE85" i="13" s="1"/>
  <c r="J79" i="13"/>
  <c r="F79" i="13"/>
  <c r="F77" i="13"/>
  <c r="E75" i="13"/>
  <c r="J55" i="13"/>
  <c r="F55" i="13"/>
  <c r="F53" i="13"/>
  <c r="E51" i="13"/>
  <c r="J20" i="13"/>
  <c r="E20" i="13"/>
  <c r="F56" i="13" s="1"/>
  <c r="J19" i="13"/>
  <c r="J14" i="13"/>
  <c r="J77" i="13" s="1"/>
  <c r="E7" i="13"/>
  <c r="E47" i="13" s="1"/>
  <c r="AY65" i="1"/>
  <c r="AX65" i="1"/>
  <c r="BI88" i="12"/>
  <c r="BH88" i="12"/>
  <c r="BG88" i="12"/>
  <c r="BF88" i="12"/>
  <c r="BE88" i="12"/>
  <c r="T88" i="12"/>
  <c r="R88" i="12"/>
  <c r="P88" i="12"/>
  <c r="BK88" i="12"/>
  <c r="J88" i="12"/>
  <c r="BI87" i="12"/>
  <c r="BH87" i="12"/>
  <c r="BG87" i="12"/>
  <c r="BF87" i="12"/>
  <c r="BE87" i="12"/>
  <c r="T87" i="12"/>
  <c r="R87" i="12"/>
  <c r="P87" i="12"/>
  <c r="BK87" i="12"/>
  <c r="J87" i="12"/>
  <c r="BI86" i="12"/>
  <c r="BH86" i="12"/>
  <c r="BG86" i="12"/>
  <c r="BF86" i="12"/>
  <c r="BE86" i="12"/>
  <c r="T86" i="12"/>
  <c r="R86" i="12"/>
  <c r="P86" i="12"/>
  <c r="BK86" i="12"/>
  <c r="J86" i="12"/>
  <c r="BI85" i="12"/>
  <c r="F36" i="12" s="1"/>
  <c r="BD65" i="1" s="1"/>
  <c r="BH85" i="12"/>
  <c r="BG85" i="12"/>
  <c r="BF85" i="12"/>
  <c r="F33" i="12" s="1"/>
  <c r="BA65" i="1" s="1"/>
  <c r="BE85" i="12"/>
  <c r="F32" i="12" s="1"/>
  <c r="AZ65" i="1" s="1"/>
  <c r="T85" i="12"/>
  <c r="R85" i="12"/>
  <c r="P85" i="12"/>
  <c r="P84" i="12" s="1"/>
  <c r="P83" i="12" s="1"/>
  <c r="AU65" i="1" s="1"/>
  <c r="BK85" i="12"/>
  <c r="BK84" i="12" s="1"/>
  <c r="J85" i="12"/>
  <c r="J79" i="12"/>
  <c r="F79" i="12"/>
  <c r="F77" i="12"/>
  <c r="E75" i="12"/>
  <c r="J55" i="12"/>
  <c r="F55" i="12"/>
  <c r="F53" i="12"/>
  <c r="E51" i="12"/>
  <c r="J20" i="12"/>
  <c r="E20" i="12"/>
  <c r="F80" i="12" s="1"/>
  <c r="J19" i="12"/>
  <c r="J14" i="12"/>
  <c r="J53" i="12" s="1"/>
  <c r="E7" i="12"/>
  <c r="E71" i="12" s="1"/>
  <c r="AY64" i="1"/>
  <c r="AX64" i="1"/>
  <c r="BI93" i="11"/>
  <c r="BH93" i="11"/>
  <c r="BG93" i="11"/>
  <c r="BF93" i="11"/>
  <c r="T93" i="11"/>
  <c r="R93" i="11"/>
  <c r="P93" i="11"/>
  <c r="BK93" i="11"/>
  <c r="J93" i="11"/>
  <c r="BE93" i="11" s="1"/>
  <c r="BI92" i="11"/>
  <c r="BH92" i="11"/>
  <c r="BG92" i="11"/>
  <c r="BF92" i="11"/>
  <c r="T92" i="11"/>
  <c r="R92" i="11"/>
  <c r="P92" i="11"/>
  <c r="BK92" i="11"/>
  <c r="J92" i="11"/>
  <c r="BE92" i="11" s="1"/>
  <c r="BI91" i="11"/>
  <c r="BH91" i="11"/>
  <c r="BG91" i="11"/>
  <c r="BF91" i="11"/>
  <c r="T91" i="11"/>
  <c r="R91" i="11"/>
  <c r="P91" i="11"/>
  <c r="BK91" i="11"/>
  <c r="J91" i="11"/>
  <c r="BE91" i="11" s="1"/>
  <c r="BI88" i="11"/>
  <c r="BH88" i="11"/>
  <c r="BG88" i="11"/>
  <c r="BF88" i="11"/>
  <c r="T88" i="11"/>
  <c r="R88" i="11"/>
  <c r="P88" i="11"/>
  <c r="BK88" i="11"/>
  <c r="J88" i="11"/>
  <c r="BE88" i="11" s="1"/>
  <c r="BI85" i="11"/>
  <c r="BH85" i="11"/>
  <c r="F35" i="11" s="1"/>
  <c r="BC64" i="1" s="1"/>
  <c r="BG85" i="11"/>
  <c r="BF85" i="11"/>
  <c r="T85" i="11"/>
  <c r="T84" i="11" s="1"/>
  <c r="T83" i="11" s="1"/>
  <c r="R85" i="11"/>
  <c r="P85" i="11"/>
  <c r="BK85" i="11"/>
  <c r="J85" i="11"/>
  <c r="BE85" i="11" s="1"/>
  <c r="J32" i="11" s="1"/>
  <c r="AV64" i="1" s="1"/>
  <c r="J79" i="11"/>
  <c r="F79" i="11"/>
  <c r="F77" i="11"/>
  <c r="E75" i="11"/>
  <c r="J55" i="11"/>
  <c r="F55" i="11"/>
  <c r="F53" i="11"/>
  <c r="E51" i="11"/>
  <c r="J20" i="11"/>
  <c r="E20" i="11"/>
  <c r="F56" i="11" s="1"/>
  <c r="J19" i="11"/>
  <c r="J14" i="11"/>
  <c r="J77" i="11" s="1"/>
  <c r="E7" i="11"/>
  <c r="E47" i="11" s="1"/>
  <c r="AY63" i="1"/>
  <c r="AX63" i="1"/>
  <c r="BI101" i="10"/>
  <c r="BH101" i="10"/>
  <c r="BG101" i="10"/>
  <c r="BF101" i="10"/>
  <c r="T101" i="10"/>
  <c r="R101" i="10"/>
  <c r="P101" i="10"/>
  <c r="BK101" i="10"/>
  <c r="J101" i="10"/>
  <c r="BE101" i="10" s="1"/>
  <c r="BI100" i="10"/>
  <c r="BH100" i="10"/>
  <c r="BG100" i="10"/>
  <c r="BF100" i="10"/>
  <c r="T100" i="10"/>
  <c r="R100" i="10"/>
  <c r="P100" i="10"/>
  <c r="BK100" i="10"/>
  <c r="J100" i="10"/>
  <c r="BE100" i="10" s="1"/>
  <c r="BI87" i="10"/>
  <c r="BH87" i="10"/>
  <c r="BG87" i="10"/>
  <c r="BF87" i="10"/>
  <c r="T87" i="10"/>
  <c r="R87" i="10"/>
  <c r="P87" i="10"/>
  <c r="BK87" i="10"/>
  <c r="J87" i="10"/>
  <c r="BE87" i="10" s="1"/>
  <c r="BI85" i="10"/>
  <c r="BH85" i="10"/>
  <c r="BG85" i="10"/>
  <c r="BF85" i="10"/>
  <c r="F33" i="10" s="1"/>
  <c r="BA63" i="1" s="1"/>
  <c r="T85" i="10"/>
  <c r="R85" i="10"/>
  <c r="R84" i="10" s="1"/>
  <c r="R83" i="10" s="1"/>
  <c r="P85" i="10"/>
  <c r="P84" i="10" s="1"/>
  <c r="P83" i="10" s="1"/>
  <c r="AU63" i="1" s="1"/>
  <c r="BK85" i="10"/>
  <c r="J85" i="10"/>
  <c r="BE85" i="10" s="1"/>
  <c r="J79" i="10"/>
  <c r="F79" i="10"/>
  <c r="F77" i="10"/>
  <c r="E75" i="10"/>
  <c r="J55" i="10"/>
  <c r="F55" i="10"/>
  <c r="F53" i="10"/>
  <c r="E51" i="10"/>
  <c r="J20" i="10"/>
  <c r="E20" i="10"/>
  <c r="F80" i="10" s="1"/>
  <c r="J19" i="10"/>
  <c r="J14" i="10"/>
  <c r="J53" i="10" s="1"/>
  <c r="E7" i="10"/>
  <c r="E71" i="10" s="1"/>
  <c r="AY62" i="1"/>
  <c r="AX62" i="1"/>
  <c r="BI86" i="9"/>
  <c r="BH86" i="9"/>
  <c r="BG86" i="9"/>
  <c r="BF86" i="9"/>
  <c r="T86" i="9"/>
  <c r="R86" i="9"/>
  <c r="P86" i="9"/>
  <c r="BK86" i="9"/>
  <c r="J86" i="9"/>
  <c r="BE86" i="9" s="1"/>
  <c r="BI85" i="9"/>
  <c r="BH85" i="9"/>
  <c r="F35" i="9" s="1"/>
  <c r="BC62" i="1" s="1"/>
  <c r="BG85" i="9"/>
  <c r="BF85" i="9"/>
  <c r="J33" i="9" s="1"/>
  <c r="AW62" i="1" s="1"/>
  <c r="T85" i="9"/>
  <c r="T84" i="9" s="1"/>
  <c r="T83" i="9" s="1"/>
  <c r="R85" i="9"/>
  <c r="P85" i="9"/>
  <c r="BK85" i="9"/>
  <c r="BK84" i="9" s="1"/>
  <c r="J85" i="9"/>
  <c r="BE85" i="9" s="1"/>
  <c r="J32" i="9" s="1"/>
  <c r="AV62" i="1" s="1"/>
  <c r="AT62" i="1" s="1"/>
  <c r="J79" i="9"/>
  <c r="F79" i="9"/>
  <c r="F77" i="9"/>
  <c r="E75" i="9"/>
  <c r="J55" i="9"/>
  <c r="F55" i="9"/>
  <c r="F53" i="9"/>
  <c r="E51" i="9"/>
  <c r="J20" i="9"/>
  <c r="E20" i="9"/>
  <c r="F56" i="9" s="1"/>
  <c r="J19" i="9"/>
  <c r="J14" i="9"/>
  <c r="J77" i="9" s="1"/>
  <c r="E7" i="9"/>
  <c r="E47" i="9" s="1"/>
  <c r="AY60" i="1"/>
  <c r="AX60" i="1"/>
  <c r="BI87" i="8"/>
  <c r="BH87" i="8"/>
  <c r="BG87" i="8"/>
  <c r="BF87" i="8"/>
  <c r="T87" i="8"/>
  <c r="R87" i="8"/>
  <c r="P87" i="8"/>
  <c r="BK87" i="8"/>
  <c r="J87" i="8"/>
  <c r="BE87" i="8" s="1"/>
  <c r="BI86" i="8"/>
  <c r="BH86" i="8"/>
  <c r="BG86" i="8"/>
  <c r="BF86" i="8"/>
  <c r="T86" i="8"/>
  <c r="R86" i="8"/>
  <c r="P86" i="8"/>
  <c r="BK86" i="8"/>
  <c r="J86" i="8"/>
  <c r="BE86" i="8" s="1"/>
  <c r="BI85" i="8"/>
  <c r="BH85" i="8"/>
  <c r="BG85" i="8"/>
  <c r="F34" i="8" s="1"/>
  <c r="BB60" i="1" s="1"/>
  <c r="BF85" i="8"/>
  <c r="BE85" i="8"/>
  <c r="T85" i="8"/>
  <c r="R85" i="8"/>
  <c r="R84" i="8" s="1"/>
  <c r="R83" i="8" s="1"/>
  <c r="P85" i="8"/>
  <c r="BK85" i="8"/>
  <c r="J85" i="8"/>
  <c r="J79" i="8"/>
  <c r="F79" i="8"/>
  <c r="F77" i="8"/>
  <c r="E75" i="8"/>
  <c r="J55" i="8"/>
  <c r="F55" i="8"/>
  <c r="F53" i="8"/>
  <c r="E51" i="8"/>
  <c r="J20" i="8"/>
  <c r="E20" i="8"/>
  <c r="F80" i="8" s="1"/>
  <c r="J19" i="8"/>
  <c r="J14" i="8"/>
  <c r="J53" i="8" s="1"/>
  <c r="E7" i="8"/>
  <c r="E71" i="8" s="1"/>
  <c r="AY59" i="1"/>
  <c r="AX59" i="1"/>
  <c r="BI85" i="7"/>
  <c r="F36" i="7" s="1"/>
  <c r="BD59" i="1" s="1"/>
  <c r="BH85" i="7"/>
  <c r="F35" i="7" s="1"/>
  <c r="BC59" i="1" s="1"/>
  <c r="BG85" i="7"/>
  <c r="F34" i="7" s="1"/>
  <c r="BB59" i="1" s="1"/>
  <c r="BF85" i="7"/>
  <c r="J33" i="7" s="1"/>
  <c r="AW59" i="1" s="1"/>
  <c r="T85" i="7"/>
  <c r="T84" i="7" s="1"/>
  <c r="T83" i="7" s="1"/>
  <c r="R85" i="7"/>
  <c r="R84" i="7" s="1"/>
  <c r="R83" i="7" s="1"/>
  <c r="P85" i="7"/>
  <c r="P84" i="7" s="1"/>
  <c r="P83" i="7" s="1"/>
  <c r="AU59" i="1" s="1"/>
  <c r="BK85" i="7"/>
  <c r="BK84" i="7" s="1"/>
  <c r="J85" i="7"/>
  <c r="BE85" i="7" s="1"/>
  <c r="J79" i="7"/>
  <c r="F79" i="7"/>
  <c r="F77" i="7"/>
  <c r="E75" i="7"/>
  <c r="J55" i="7"/>
  <c r="F55" i="7"/>
  <c r="F53" i="7"/>
  <c r="E51" i="7"/>
  <c r="J20" i="7"/>
  <c r="E20" i="7"/>
  <c r="F56" i="7" s="1"/>
  <c r="J19" i="7"/>
  <c r="J14" i="7"/>
  <c r="J77" i="7" s="1"/>
  <c r="E7" i="7"/>
  <c r="E47" i="7" s="1"/>
  <c r="AY58" i="1"/>
  <c r="AX58" i="1"/>
  <c r="BI86" i="6"/>
  <c r="BH86" i="6"/>
  <c r="BG86" i="6"/>
  <c r="BF86" i="6"/>
  <c r="T86" i="6"/>
  <c r="R86" i="6"/>
  <c r="P86" i="6"/>
  <c r="BK86" i="6"/>
  <c r="J86" i="6"/>
  <c r="BE86" i="6" s="1"/>
  <c r="BI85" i="6"/>
  <c r="BH85" i="6"/>
  <c r="BG85" i="6"/>
  <c r="F34" i="6" s="1"/>
  <c r="BB58" i="1" s="1"/>
  <c r="BF85" i="6"/>
  <c r="F33" i="6" s="1"/>
  <c r="BA58" i="1" s="1"/>
  <c r="T85" i="6"/>
  <c r="R85" i="6"/>
  <c r="R84" i="6" s="1"/>
  <c r="R83" i="6" s="1"/>
  <c r="P85" i="6"/>
  <c r="P84" i="6" s="1"/>
  <c r="P83" i="6" s="1"/>
  <c r="AU58" i="1" s="1"/>
  <c r="BK85" i="6"/>
  <c r="J85" i="6"/>
  <c r="BE85" i="6" s="1"/>
  <c r="F32" i="6" s="1"/>
  <c r="AZ58" i="1" s="1"/>
  <c r="J79" i="6"/>
  <c r="F79" i="6"/>
  <c r="F77" i="6"/>
  <c r="E75" i="6"/>
  <c r="J55" i="6"/>
  <c r="F55" i="6"/>
  <c r="F53" i="6"/>
  <c r="E51" i="6"/>
  <c r="J20" i="6"/>
  <c r="E20" i="6"/>
  <c r="F80" i="6" s="1"/>
  <c r="J19" i="6"/>
  <c r="J14" i="6"/>
  <c r="J53" i="6" s="1"/>
  <c r="E7" i="6"/>
  <c r="E71" i="6" s="1"/>
  <c r="AY57" i="1"/>
  <c r="AX57" i="1"/>
  <c r="BI97" i="5"/>
  <c r="BH97" i="5"/>
  <c r="BG97" i="5"/>
  <c r="BF97" i="5"/>
  <c r="T97" i="5"/>
  <c r="R97" i="5"/>
  <c r="P97" i="5"/>
  <c r="BK97" i="5"/>
  <c r="J97" i="5"/>
  <c r="BE97" i="5" s="1"/>
  <c r="BI96" i="5"/>
  <c r="BH96" i="5"/>
  <c r="BG96" i="5"/>
  <c r="BF96" i="5"/>
  <c r="T96" i="5"/>
  <c r="R96" i="5"/>
  <c r="P96" i="5"/>
  <c r="BK96" i="5"/>
  <c r="J96" i="5"/>
  <c r="BE96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88" i="5"/>
  <c r="BH88" i="5"/>
  <c r="BG88" i="5"/>
  <c r="BF88" i="5"/>
  <c r="T88" i="5"/>
  <c r="R88" i="5"/>
  <c r="P88" i="5"/>
  <c r="BK88" i="5"/>
  <c r="J88" i="5"/>
  <c r="BE88" i="5" s="1"/>
  <c r="BI85" i="5"/>
  <c r="BH85" i="5"/>
  <c r="F35" i="5" s="1"/>
  <c r="BC57" i="1" s="1"/>
  <c r="BG85" i="5"/>
  <c r="BF85" i="5"/>
  <c r="T85" i="5"/>
  <c r="T84" i="5" s="1"/>
  <c r="T83" i="5" s="1"/>
  <c r="R85" i="5"/>
  <c r="P85" i="5"/>
  <c r="BK85" i="5"/>
  <c r="BK84" i="5" s="1"/>
  <c r="J85" i="5"/>
  <c r="BE85" i="5" s="1"/>
  <c r="J79" i="5"/>
  <c r="F79" i="5"/>
  <c r="F77" i="5"/>
  <c r="E75" i="5"/>
  <c r="J55" i="5"/>
  <c r="F55" i="5"/>
  <c r="F53" i="5"/>
  <c r="E51" i="5"/>
  <c r="J20" i="5"/>
  <c r="E20" i="5"/>
  <c r="F56" i="5" s="1"/>
  <c r="J19" i="5"/>
  <c r="J14" i="5"/>
  <c r="J77" i="5" s="1"/>
  <c r="E7" i="5"/>
  <c r="E47" i="5" s="1"/>
  <c r="AY56" i="1"/>
  <c r="AX56" i="1"/>
  <c r="BI98" i="4"/>
  <c r="BH98" i="4"/>
  <c r="BG98" i="4"/>
  <c r="BF98" i="4"/>
  <c r="BE98" i="4"/>
  <c r="T98" i="4"/>
  <c r="R98" i="4"/>
  <c r="P98" i="4"/>
  <c r="BK98" i="4"/>
  <c r="J98" i="4"/>
  <c r="BI97" i="4"/>
  <c r="BH97" i="4"/>
  <c r="BG97" i="4"/>
  <c r="BF97" i="4"/>
  <c r="BE97" i="4"/>
  <c r="T97" i="4"/>
  <c r="R97" i="4"/>
  <c r="P97" i="4"/>
  <c r="BK97" i="4"/>
  <c r="J97" i="4"/>
  <c r="BI96" i="4"/>
  <c r="BH96" i="4"/>
  <c r="BG96" i="4"/>
  <c r="BF96" i="4"/>
  <c r="BE96" i="4"/>
  <c r="T96" i="4"/>
  <c r="R96" i="4"/>
  <c r="P96" i="4"/>
  <c r="BK96" i="4"/>
  <c r="J96" i="4"/>
  <c r="BI95" i="4"/>
  <c r="BH95" i="4"/>
  <c r="BG95" i="4"/>
  <c r="BF95" i="4"/>
  <c r="BE95" i="4"/>
  <c r="T95" i="4"/>
  <c r="R95" i="4"/>
  <c r="P95" i="4"/>
  <c r="BK95" i="4"/>
  <c r="J95" i="4"/>
  <c r="BI94" i="4"/>
  <c r="BH94" i="4"/>
  <c r="BG94" i="4"/>
  <c r="BF94" i="4"/>
  <c r="BE94" i="4"/>
  <c r="T94" i="4"/>
  <c r="R94" i="4"/>
  <c r="P94" i="4"/>
  <c r="BK94" i="4"/>
  <c r="J94" i="4"/>
  <c r="BI93" i="4"/>
  <c r="BH93" i="4"/>
  <c r="BG93" i="4"/>
  <c r="BF93" i="4"/>
  <c r="BE93" i="4"/>
  <c r="T93" i="4"/>
  <c r="R93" i="4"/>
  <c r="P93" i="4"/>
  <c r="BK93" i="4"/>
  <c r="J93" i="4"/>
  <c r="BI92" i="4"/>
  <c r="BH92" i="4"/>
  <c r="BG92" i="4"/>
  <c r="BF92" i="4"/>
  <c r="BE92" i="4"/>
  <c r="T92" i="4"/>
  <c r="R92" i="4"/>
  <c r="P92" i="4"/>
  <c r="BK92" i="4"/>
  <c r="J92" i="4"/>
  <c r="BI89" i="4"/>
  <c r="BH89" i="4"/>
  <c r="BG89" i="4"/>
  <c r="BF89" i="4"/>
  <c r="BE89" i="4"/>
  <c r="T89" i="4"/>
  <c r="R89" i="4"/>
  <c r="P89" i="4"/>
  <c r="BK89" i="4"/>
  <c r="J89" i="4"/>
  <c r="BI88" i="4"/>
  <c r="BH88" i="4"/>
  <c r="BG88" i="4"/>
  <c r="BF88" i="4"/>
  <c r="BE88" i="4"/>
  <c r="T88" i="4"/>
  <c r="R88" i="4"/>
  <c r="P88" i="4"/>
  <c r="BK88" i="4"/>
  <c r="J88" i="4"/>
  <c r="BI85" i="4"/>
  <c r="BH85" i="4"/>
  <c r="F35" i="4" s="1"/>
  <c r="BC56" i="1" s="1"/>
  <c r="BG85" i="4"/>
  <c r="F34" i="4" s="1"/>
  <c r="BB56" i="1" s="1"/>
  <c r="BF85" i="4"/>
  <c r="BE85" i="4"/>
  <c r="T85" i="4"/>
  <c r="T84" i="4" s="1"/>
  <c r="T83" i="4" s="1"/>
  <c r="R85" i="4"/>
  <c r="R84" i="4" s="1"/>
  <c r="R83" i="4" s="1"/>
  <c r="P85" i="4"/>
  <c r="BK85" i="4"/>
  <c r="J85" i="4"/>
  <c r="J79" i="4"/>
  <c r="F79" i="4"/>
  <c r="F77" i="4"/>
  <c r="E75" i="4"/>
  <c r="J55" i="4"/>
  <c r="F55" i="4"/>
  <c r="F53" i="4"/>
  <c r="E51" i="4"/>
  <c r="J20" i="4"/>
  <c r="E20" i="4"/>
  <c r="F80" i="4" s="1"/>
  <c r="J19" i="4"/>
  <c r="J14" i="4"/>
  <c r="J53" i="4" s="1"/>
  <c r="E7" i="4"/>
  <c r="E71" i="4" s="1"/>
  <c r="AY55" i="1"/>
  <c r="AX55" i="1"/>
  <c r="BI92" i="3"/>
  <c r="BH92" i="3"/>
  <c r="BG92" i="3"/>
  <c r="BF92" i="3"/>
  <c r="T92" i="3"/>
  <c r="R92" i="3"/>
  <c r="P92" i="3"/>
  <c r="BK92" i="3"/>
  <c r="J92" i="3"/>
  <c r="BE92" i="3" s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5" i="3"/>
  <c r="F36" i="3" s="1"/>
  <c r="BD55" i="1" s="1"/>
  <c r="BH85" i="3"/>
  <c r="BG85" i="3"/>
  <c r="BF85" i="3"/>
  <c r="T85" i="3"/>
  <c r="T84" i="3" s="1"/>
  <c r="T83" i="3" s="1"/>
  <c r="R85" i="3"/>
  <c r="P85" i="3"/>
  <c r="BK85" i="3"/>
  <c r="J85" i="3"/>
  <c r="BE85" i="3" s="1"/>
  <c r="J79" i="3"/>
  <c r="F79" i="3"/>
  <c r="F77" i="3"/>
  <c r="E75" i="3"/>
  <c r="J55" i="3"/>
  <c r="F55" i="3"/>
  <c r="F53" i="3"/>
  <c r="E51" i="3"/>
  <c r="J20" i="3"/>
  <c r="E20" i="3"/>
  <c r="F56" i="3" s="1"/>
  <c r="J19" i="3"/>
  <c r="J14" i="3"/>
  <c r="J77" i="3" s="1"/>
  <c r="E7" i="3"/>
  <c r="E47" i="3" s="1"/>
  <c r="AY53" i="1"/>
  <c r="AX53" i="1"/>
  <c r="BI87" i="2"/>
  <c r="BH87" i="2"/>
  <c r="BG87" i="2"/>
  <c r="BF87" i="2"/>
  <c r="BE87" i="2"/>
  <c r="T87" i="2"/>
  <c r="R87" i="2"/>
  <c r="P87" i="2"/>
  <c r="BK87" i="2"/>
  <c r="J87" i="2"/>
  <c r="BI86" i="2"/>
  <c r="BH86" i="2"/>
  <c r="BG86" i="2"/>
  <c r="BF86" i="2"/>
  <c r="BE86" i="2"/>
  <c r="T86" i="2"/>
  <c r="R86" i="2"/>
  <c r="P86" i="2"/>
  <c r="BK86" i="2"/>
  <c r="J86" i="2"/>
  <c r="BI85" i="2"/>
  <c r="F36" i="2" s="1"/>
  <c r="BD53" i="1" s="1"/>
  <c r="BD52" i="1" s="1"/>
  <c r="BH85" i="2"/>
  <c r="BG85" i="2"/>
  <c r="BF85" i="2"/>
  <c r="F33" i="2" s="1"/>
  <c r="BA53" i="1" s="1"/>
  <c r="BA52" i="1" s="1"/>
  <c r="BE85" i="2"/>
  <c r="F32" i="2" s="1"/>
  <c r="AZ53" i="1" s="1"/>
  <c r="AZ52" i="1" s="1"/>
  <c r="T85" i="2"/>
  <c r="R85" i="2"/>
  <c r="P85" i="2"/>
  <c r="P84" i="2" s="1"/>
  <c r="P83" i="2" s="1"/>
  <c r="AU53" i="1" s="1"/>
  <c r="AU52" i="1" s="1"/>
  <c r="BK85" i="2"/>
  <c r="BK84" i="2" s="1"/>
  <c r="J85" i="2"/>
  <c r="J79" i="2"/>
  <c r="F79" i="2"/>
  <c r="F77" i="2"/>
  <c r="E75" i="2"/>
  <c r="J55" i="2"/>
  <c r="F55" i="2"/>
  <c r="F53" i="2"/>
  <c r="E51" i="2"/>
  <c r="J20" i="2"/>
  <c r="E20" i="2"/>
  <c r="F80" i="2" s="1"/>
  <c r="J19" i="2"/>
  <c r="J14" i="2"/>
  <c r="J53" i="2" s="1"/>
  <c r="E7" i="2"/>
  <c r="E71" i="2" s="1"/>
  <c r="BC118" i="1"/>
  <c r="AY118" i="1" s="1"/>
  <c r="BB118" i="1"/>
  <c r="AX118" i="1"/>
  <c r="AS118" i="1"/>
  <c r="BD116" i="1"/>
  <c r="BC116" i="1"/>
  <c r="BA116" i="1"/>
  <c r="AZ116" i="1"/>
  <c r="AV116" i="1" s="1"/>
  <c r="AT116" i="1" s="1"/>
  <c r="AY116" i="1"/>
  <c r="AW116" i="1"/>
  <c r="AS116" i="1"/>
  <c r="AS112" i="1"/>
  <c r="BD108" i="1"/>
  <c r="AS108" i="1"/>
  <c r="AS97" i="1"/>
  <c r="AS91" i="1"/>
  <c r="AS85" i="1"/>
  <c r="AS79" i="1"/>
  <c r="AS74" i="1"/>
  <c r="BC71" i="1"/>
  <c r="AY71" i="1" s="1"/>
  <c r="BB71" i="1"/>
  <c r="AX71" i="1"/>
  <c r="AS71" i="1"/>
  <c r="AS66" i="1"/>
  <c r="AS61" i="1"/>
  <c r="AS54" i="1"/>
  <c r="AS51" i="1" s="1"/>
  <c r="AS52" i="1"/>
  <c r="AT119" i="1"/>
  <c r="L47" i="1"/>
  <c r="AM46" i="1"/>
  <c r="L46" i="1"/>
  <c r="AM44" i="1"/>
  <c r="L44" i="1"/>
  <c r="L42" i="1"/>
  <c r="L41" i="1"/>
  <c r="J77" i="4" l="1"/>
  <c r="J77" i="51"/>
  <c r="J77" i="17"/>
  <c r="J77" i="28"/>
  <c r="J77" i="30"/>
  <c r="F32" i="10"/>
  <c r="AZ63" i="1" s="1"/>
  <c r="J32" i="5"/>
  <c r="AV57" i="1" s="1"/>
  <c r="J32" i="13"/>
  <c r="AV67" i="1" s="1"/>
  <c r="AT67" i="1" s="1"/>
  <c r="J77" i="15"/>
  <c r="F34" i="2"/>
  <c r="BB53" i="1" s="1"/>
  <c r="BB52" i="1" s="1"/>
  <c r="P84" i="3"/>
  <c r="P83" i="3" s="1"/>
  <c r="AU55" i="1" s="1"/>
  <c r="BK84" i="4"/>
  <c r="F36" i="4"/>
  <c r="BD56" i="1" s="1"/>
  <c r="T84" i="2"/>
  <c r="T83" i="2" s="1"/>
  <c r="F35" i="2"/>
  <c r="BC53" i="1" s="1"/>
  <c r="BC52" i="1" s="1"/>
  <c r="R84" i="3"/>
  <c r="R83" i="3" s="1"/>
  <c r="F35" i="3"/>
  <c r="BC55" i="1" s="1"/>
  <c r="F56" i="4"/>
  <c r="P84" i="4"/>
  <c r="P83" i="4" s="1"/>
  <c r="AU56" i="1" s="1"/>
  <c r="F33" i="4"/>
  <c r="BA56" i="1" s="1"/>
  <c r="R84" i="5"/>
  <c r="R83" i="5" s="1"/>
  <c r="F34" i="5"/>
  <c r="BB57" i="1" s="1"/>
  <c r="BK84" i="6"/>
  <c r="F36" i="6"/>
  <c r="BD58" i="1" s="1"/>
  <c r="P84" i="8"/>
  <c r="P83" i="8" s="1"/>
  <c r="AU60" i="1" s="1"/>
  <c r="F33" i="8"/>
  <c r="BA60" i="1" s="1"/>
  <c r="R84" i="9"/>
  <c r="R83" i="9" s="1"/>
  <c r="F34" i="9"/>
  <c r="BB62" i="1" s="1"/>
  <c r="BK84" i="10"/>
  <c r="F36" i="10"/>
  <c r="BD63" i="1" s="1"/>
  <c r="R84" i="11"/>
  <c r="R83" i="11" s="1"/>
  <c r="F34" i="11"/>
  <c r="BB64" i="1" s="1"/>
  <c r="T84" i="12"/>
  <c r="T83" i="12" s="1"/>
  <c r="F35" i="12"/>
  <c r="BC65" i="1" s="1"/>
  <c r="BK84" i="13"/>
  <c r="F36" i="13"/>
  <c r="BD67" i="1" s="1"/>
  <c r="P84" i="14"/>
  <c r="P83" i="14" s="1"/>
  <c r="AU68" i="1" s="1"/>
  <c r="F33" i="14"/>
  <c r="BA68" i="1" s="1"/>
  <c r="J32" i="15"/>
  <c r="AV69" i="1" s="1"/>
  <c r="T84" i="15"/>
  <c r="T83" i="15" s="1"/>
  <c r="F32" i="18"/>
  <c r="AZ73" i="1" s="1"/>
  <c r="T84" i="18"/>
  <c r="T83" i="18" s="1"/>
  <c r="T84" i="26"/>
  <c r="T83" i="26" s="1"/>
  <c r="F35" i="26"/>
  <c r="BC83" i="1" s="1"/>
  <c r="J33" i="26"/>
  <c r="AW83" i="1" s="1"/>
  <c r="R84" i="27"/>
  <c r="R83" i="27" s="1"/>
  <c r="J33" i="34"/>
  <c r="AW93" i="1" s="1"/>
  <c r="F32" i="56"/>
  <c r="AZ120" i="1" s="1"/>
  <c r="F80" i="38"/>
  <c r="F56" i="38"/>
  <c r="BK84" i="3"/>
  <c r="J33" i="3"/>
  <c r="AW55" i="1" s="1"/>
  <c r="F36" i="5"/>
  <c r="BD57" i="1" s="1"/>
  <c r="BD54" i="1" s="1"/>
  <c r="T84" i="8"/>
  <c r="T83" i="8" s="1"/>
  <c r="F35" i="8"/>
  <c r="BC60" i="1" s="1"/>
  <c r="F36" i="9"/>
  <c r="BD62" i="1" s="1"/>
  <c r="F34" i="10"/>
  <c r="BB63" i="1" s="1"/>
  <c r="BK84" i="11"/>
  <c r="F36" i="11"/>
  <c r="BD64" i="1" s="1"/>
  <c r="T84" i="14"/>
  <c r="T83" i="14" s="1"/>
  <c r="F35" i="14"/>
  <c r="BC68" i="1" s="1"/>
  <c r="F56" i="15"/>
  <c r="P84" i="15"/>
  <c r="P83" i="15" s="1"/>
  <c r="AU69" i="1" s="1"/>
  <c r="J32" i="17"/>
  <c r="AV72" i="1" s="1"/>
  <c r="AT72" i="1" s="1"/>
  <c r="T84" i="17"/>
  <c r="T83" i="17" s="1"/>
  <c r="F80" i="20"/>
  <c r="F56" i="20"/>
  <c r="F32" i="22"/>
  <c r="AZ78" i="1" s="1"/>
  <c r="J53" i="34"/>
  <c r="J77" i="34"/>
  <c r="R84" i="36"/>
  <c r="R83" i="36" s="1"/>
  <c r="E47" i="39"/>
  <c r="E71" i="39"/>
  <c r="J32" i="53"/>
  <c r="AV115" i="1" s="1"/>
  <c r="R84" i="2"/>
  <c r="R83" i="2" s="1"/>
  <c r="F34" i="3"/>
  <c r="BB55" i="1" s="1"/>
  <c r="BB54" i="1" s="1"/>
  <c r="AX54" i="1" s="1"/>
  <c r="F32" i="4"/>
  <c r="AZ56" i="1" s="1"/>
  <c r="P84" i="5"/>
  <c r="P83" i="5" s="1"/>
  <c r="AU57" i="1" s="1"/>
  <c r="J33" i="5"/>
  <c r="AW57" i="1" s="1"/>
  <c r="T84" i="6"/>
  <c r="T83" i="6" s="1"/>
  <c r="F35" i="6"/>
  <c r="BC58" i="1" s="1"/>
  <c r="BK84" i="8"/>
  <c r="F32" i="8"/>
  <c r="AZ60" i="1" s="1"/>
  <c r="F36" i="8"/>
  <c r="BD60" i="1" s="1"/>
  <c r="P84" i="9"/>
  <c r="P83" i="9" s="1"/>
  <c r="AU62" i="1" s="1"/>
  <c r="T84" i="10"/>
  <c r="T83" i="10" s="1"/>
  <c r="F35" i="10"/>
  <c r="BC63" i="1" s="1"/>
  <c r="BC61" i="1" s="1"/>
  <c r="AY61" i="1" s="1"/>
  <c r="P84" i="11"/>
  <c r="P83" i="11" s="1"/>
  <c r="AU64" i="1" s="1"/>
  <c r="J33" i="11"/>
  <c r="AW64" i="1" s="1"/>
  <c r="AT64" i="1" s="1"/>
  <c r="R84" i="12"/>
  <c r="R83" i="12" s="1"/>
  <c r="F34" i="12"/>
  <c r="BB65" i="1" s="1"/>
  <c r="T84" i="13"/>
  <c r="T83" i="13" s="1"/>
  <c r="F35" i="13"/>
  <c r="BC67" i="1" s="1"/>
  <c r="BK84" i="14"/>
  <c r="F32" i="14"/>
  <c r="AZ68" i="1" s="1"/>
  <c r="F36" i="14"/>
  <c r="BD68" i="1" s="1"/>
  <c r="F35" i="15"/>
  <c r="BC69" i="1" s="1"/>
  <c r="F80" i="17"/>
  <c r="F56" i="17"/>
  <c r="F33" i="22"/>
  <c r="BA78" i="1" s="1"/>
  <c r="J33" i="22"/>
  <c r="AW78" i="1" s="1"/>
  <c r="J53" i="26"/>
  <c r="J77" i="26"/>
  <c r="F34" i="27"/>
  <c r="BB84" i="1" s="1"/>
  <c r="J32" i="34"/>
  <c r="AV93" i="1" s="1"/>
  <c r="AT93" i="1" s="1"/>
  <c r="J32" i="36"/>
  <c r="AV95" i="1" s="1"/>
  <c r="AT95" i="1" s="1"/>
  <c r="F36" i="39"/>
  <c r="BD99" i="1" s="1"/>
  <c r="F80" i="40"/>
  <c r="F56" i="40"/>
  <c r="J32" i="51"/>
  <c r="AV113" i="1" s="1"/>
  <c r="J33" i="15"/>
  <c r="AW69" i="1" s="1"/>
  <c r="BK84" i="16"/>
  <c r="F33" i="16"/>
  <c r="BA70" i="1" s="1"/>
  <c r="P84" i="17"/>
  <c r="P83" i="17" s="1"/>
  <c r="AU72" i="1" s="1"/>
  <c r="AU71" i="1" s="1"/>
  <c r="J33" i="17"/>
  <c r="AW72" i="1" s="1"/>
  <c r="P84" i="18"/>
  <c r="P83" i="18" s="1"/>
  <c r="AU73" i="1" s="1"/>
  <c r="F33" i="18"/>
  <c r="BA73" i="1" s="1"/>
  <c r="R84" i="20"/>
  <c r="R83" i="20" s="1"/>
  <c r="F34" i="20"/>
  <c r="BB76" i="1" s="1"/>
  <c r="T84" i="22"/>
  <c r="T83" i="22" s="1"/>
  <c r="J77" i="24"/>
  <c r="BK84" i="24"/>
  <c r="F32" i="24"/>
  <c r="AZ81" i="1" s="1"/>
  <c r="F36" i="24"/>
  <c r="BD81" i="1" s="1"/>
  <c r="R84" i="25"/>
  <c r="R83" i="25" s="1"/>
  <c r="F35" i="25"/>
  <c r="BC82" i="1" s="1"/>
  <c r="P84" i="27"/>
  <c r="P83" i="27" s="1"/>
  <c r="AU84" i="1" s="1"/>
  <c r="R84" i="28"/>
  <c r="R83" i="28" s="1"/>
  <c r="F34" i="28"/>
  <c r="BB86" i="1" s="1"/>
  <c r="E71" i="29"/>
  <c r="R84" i="29"/>
  <c r="R83" i="29" s="1"/>
  <c r="F35" i="29"/>
  <c r="BC87" i="1" s="1"/>
  <c r="BC85" i="1" s="1"/>
  <c r="AY85" i="1" s="1"/>
  <c r="R84" i="30"/>
  <c r="R83" i="30" s="1"/>
  <c r="F34" i="30"/>
  <c r="BB88" i="1" s="1"/>
  <c r="BK84" i="32"/>
  <c r="F36" i="32"/>
  <c r="BD90" i="1" s="1"/>
  <c r="T84" i="34"/>
  <c r="T83" i="34" s="1"/>
  <c r="F35" i="34"/>
  <c r="BC93" i="1" s="1"/>
  <c r="BK84" i="36"/>
  <c r="F36" i="36"/>
  <c r="BD95" i="1" s="1"/>
  <c r="P84" i="37"/>
  <c r="P83" i="37" s="1"/>
  <c r="AU96" i="1" s="1"/>
  <c r="F34" i="37"/>
  <c r="BB96" i="1" s="1"/>
  <c r="J33" i="38"/>
  <c r="AW98" i="1" s="1"/>
  <c r="AT98" i="1" s="1"/>
  <c r="T84" i="39"/>
  <c r="T83" i="39" s="1"/>
  <c r="BK84" i="40"/>
  <c r="J84" i="40" s="1"/>
  <c r="J61" i="40" s="1"/>
  <c r="J32" i="40"/>
  <c r="AV100" i="1" s="1"/>
  <c r="AT100" i="1" s="1"/>
  <c r="F36" i="40"/>
  <c r="BD100" i="1" s="1"/>
  <c r="BK84" i="41"/>
  <c r="F36" i="41"/>
  <c r="BD101" i="1" s="1"/>
  <c r="P84" i="42"/>
  <c r="P83" i="42" s="1"/>
  <c r="AU102" i="1" s="1"/>
  <c r="F33" i="42"/>
  <c r="BA102" i="1" s="1"/>
  <c r="R84" i="43"/>
  <c r="R83" i="43" s="1"/>
  <c r="F34" i="43"/>
  <c r="BB103" i="1" s="1"/>
  <c r="R84" i="44"/>
  <c r="R83" i="44" s="1"/>
  <c r="F34" i="44"/>
  <c r="BB104" i="1" s="1"/>
  <c r="T84" i="45"/>
  <c r="T83" i="45" s="1"/>
  <c r="F36" i="45"/>
  <c r="BD105" i="1" s="1"/>
  <c r="R84" i="46"/>
  <c r="R83" i="46" s="1"/>
  <c r="F34" i="46"/>
  <c r="BB106" i="1" s="1"/>
  <c r="P84" i="47"/>
  <c r="P83" i="47" s="1"/>
  <c r="AU107" i="1" s="1"/>
  <c r="J33" i="47"/>
  <c r="AW107" i="1" s="1"/>
  <c r="AT107" i="1" s="1"/>
  <c r="T84" i="48"/>
  <c r="T83" i="48" s="1"/>
  <c r="F35" i="48"/>
  <c r="BC109" i="1" s="1"/>
  <c r="BC108" i="1" s="1"/>
  <c r="AY108" i="1" s="1"/>
  <c r="R84" i="49"/>
  <c r="R83" i="49" s="1"/>
  <c r="F34" i="49"/>
  <c r="BB110" i="1" s="1"/>
  <c r="J53" i="50"/>
  <c r="T84" i="50"/>
  <c r="T83" i="50" s="1"/>
  <c r="F56" i="51"/>
  <c r="P84" i="51"/>
  <c r="P83" i="51" s="1"/>
  <c r="AU113" i="1" s="1"/>
  <c r="J33" i="51"/>
  <c r="AW113" i="1" s="1"/>
  <c r="J77" i="53"/>
  <c r="BK84" i="53"/>
  <c r="J84" i="53" s="1"/>
  <c r="J61" i="53" s="1"/>
  <c r="F36" i="53"/>
  <c r="BD115" i="1" s="1"/>
  <c r="BD112" i="1" s="1"/>
  <c r="P84" i="54"/>
  <c r="P83" i="54" s="1"/>
  <c r="AU117" i="1" s="1"/>
  <c r="AU116" i="1" s="1"/>
  <c r="T84" i="55"/>
  <c r="T83" i="55" s="1"/>
  <c r="P84" i="56"/>
  <c r="P83" i="56" s="1"/>
  <c r="AU120" i="1" s="1"/>
  <c r="F33" i="56"/>
  <c r="BA120" i="1" s="1"/>
  <c r="P84" i="16"/>
  <c r="P83" i="16" s="1"/>
  <c r="AU70" i="1" s="1"/>
  <c r="AU66" i="1" s="1"/>
  <c r="F34" i="16"/>
  <c r="BB70" i="1" s="1"/>
  <c r="BB66" i="1" s="1"/>
  <c r="AX66" i="1" s="1"/>
  <c r="P84" i="19"/>
  <c r="P83" i="19" s="1"/>
  <c r="AU75" i="1" s="1"/>
  <c r="AU74" i="1" s="1"/>
  <c r="F34" i="19"/>
  <c r="BB75" i="1" s="1"/>
  <c r="BB74" i="1" s="1"/>
  <c r="AX74" i="1" s="1"/>
  <c r="R84" i="21"/>
  <c r="R83" i="21" s="1"/>
  <c r="F35" i="21"/>
  <c r="BC77" i="1" s="1"/>
  <c r="BC74" i="1" s="1"/>
  <c r="AY74" i="1" s="1"/>
  <c r="BK84" i="22"/>
  <c r="F36" i="22"/>
  <c r="BD78" i="1" s="1"/>
  <c r="BD74" i="1" s="1"/>
  <c r="E71" i="23"/>
  <c r="R84" i="23"/>
  <c r="R83" i="23" s="1"/>
  <c r="F35" i="23"/>
  <c r="BC80" i="1" s="1"/>
  <c r="F56" i="24"/>
  <c r="T84" i="25"/>
  <c r="T83" i="25" s="1"/>
  <c r="F36" i="25"/>
  <c r="BD82" i="1" s="1"/>
  <c r="F32" i="26"/>
  <c r="AZ83" i="1" s="1"/>
  <c r="E71" i="27"/>
  <c r="F35" i="27"/>
  <c r="BC84" i="1" s="1"/>
  <c r="J33" i="28"/>
  <c r="AW86" i="1" s="1"/>
  <c r="T84" i="29"/>
  <c r="T83" i="29" s="1"/>
  <c r="F36" i="29"/>
  <c r="BD87" i="1" s="1"/>
  <c r="BD85" i="1" s="1"/>
  <c r="J33" i="30"/>
  <c r="AW88" i="1" s="1"/>
  <c r="P84" i="33"/>
  <c r="P83" i="33" s="1"/>
  <c r="AU92" i="1" s="1"/>
  <c r="T84" i="35"/>
  <c r="T83" i="35" s="1"/>
  <c r="F36" i="35"/>
  <c r="BD94" i="1" s="1"/>
  <c r="BD91" i="1" s="1"/>
  <c r="R84" i="37"/>
  <c r="R83" i="37" s="1"/>
  <c r="F35" i="37"/>
  <c r="BC96" i="1" s="1"/>
  <c r="BK84" i="39"/>
  <c r="F33" i="39"/>
  <c r="BA99" i="1" s="1"/>
  <c r="J33" i="41"/>
  <c r="AW101" i="1" s="1"/>
  <c r="BK84" i="45"/>
  <c r="J33" i="45"/>
  <c r="AW105" i="1" s="1"/>
  <c r="R84" i="47"/>
  <c r="R83" i="47" s="1"/>
  <c r="F34" i="47"/>
  <c r="BB107" i="1" s="1"/>
  <c r="BK84" i="48"/>
  <c r="F32" i="48"/>
  <c r="AZ109" i="1" s="1"/>
  <c r="T84" i="49"/>
  <c r="T83" i="49" s="1"/>
  <c r="BK84" i="50"/>
  <c r="F33" i="50"/>
  <c r="BA111" i="1" s="1"/>
  <c r="R84" i="51"/>
  <c r="R83" i="51" s="1"/>
  <c r="F34" i="51"/>
  <c r="BB113" i="1" s="1"/>
  <c r="BB112" i="1" s="1"/>
  <c r="AX112" i="1" s="1"/>
  <c r="E71" i="52"/>
  <c r="R84" i="52"/>
  <c r="R83" i="52" s="1"/>
  <c r="F35" i="52"/>
  <c r="BC114" i="1" s="1"/>
  <c r="BC112" i="1" s="1"/>
  <c r="AY112" i="1" s="1"/>
  <c r="F56" i="53"/>
  <c r="P84" i="53"/>
  <c r="P83" i="53" s="1"/>
  <c r="AU115" i="1" s="1"/>
  <c r="J33" i="53"/>
  <c r="AW115" i="1" s="1"/>
  <c r="R84" i="54"/>
  <c r="R83" i="54" s="1"/>
  <c r="F34" i="54"/>
  <c r="BB117" i="1" s="1"/>
  <c r="BB116" i="1" s="1"/>
  <c r="AX116" i="1" s="1"/>
  <c r="BK84" i="55"/>
  <c r="F36" i="55"/>
  <c r="BD119" i="1" s="1"/>
  <c r="F32" i="44"/>
  <c r="AZ104" i="1" s="1"/>
  <c r="T84" i="16"/>
  <c r="T83" i="16" s="1"/>
  <c r="F36" i="16"/>
  <c r="BD70" i="1" s="1"/>
  <c r="F36" i="17"/>
  <c r="BD72" i="1" s="1"/>
  <c r="BD71" i="1" s="1"/>
  <c r="F56" i="22"/>
  <c r="P84" i="25"/>
  <c r="P83" i="25" s="1"/>
  <c r="AU82" i="1" s="1"/>
  <c r="AU79" i="1" s="1"/>
  <c r="F34" i="25"/>
  <c r="BB82" i="1" s="1"/>
  <c r="BB79" i="1" s="1"/>
  <c r="AX79" i="1" s="1"/>
  <c r="F56" i="28"/>
  <c r="P84" i="29"/>
  <c r="P83" i="29" s="1"/>
  <c r="AU87" i="1" s="1"/>
  <c r="AU85" i="1" s="1"/>
  <c r="F34" i="29"/>
  <c r="BB87" i="1" s="1"/>
  <c r="F56" i="30"/>
  <c r="T84" i="33"/>
  <c r="T83" i="33" s="1"/>
  <c r="P84" i="35"/>
  <c r="P83" i="35" s="1"/>
  <c r="AU94" i="1" s="1"/>
  <c r="F34" i="35"/>
  <c r="BB94" i="1" s="1"/>
  <c r="BB91" i="1" s="1"/>
  <c r="AX91" i="1" s="1"/>
  <c r="J77" i="38"/>
  <c r="R84" i="39"/>
  <c r="R83" i="39" s="1"/>
  <c r="F35" i="39"/>
  <c r="BC99" i="1" s="1"/>
  <c r="BC97" i="1" s="1"/>
  <c r="AY97" i="1" s="1"/>
  <c r="J77" i="40"/>
  <c r="T84" i="41"/>
  <c r="T83" i="41" s="1"/>
  <c r="P84" i="43"/>
  <c r="P83" i="43" s="1"/>
  <c r="AU103" i="1" s="1"/>
  <c r="J33" i="43"/>
  <c r="AW103" i="1" s="1"/>
  <c r="P84" i="44"/>
  <c r="P83" i="44" s="1"/>
  <c r="AU104" i="1" s="1"/>
  <c r="F33" i="44"/>
  <c r="BA104" i="1" s="1"/>
  <c r="P84" i="46"/>
  <c r="P83" i="46" s="1"/>
  <c r="AU106" i="1" s="1"/>
  <c r="F33" i="46"/>
  <c r="BA106" i="1" s="1"/>
  <c r="BK84" i="47"/>
  <c r="F36" i="47"/>
  <c r="BD107" i="1" s="1"/>
  <c r="F56" i="48"/>
  <c r="R84" i="48"/>
  <c r="R83" i="48" s="1"/>
  <c r="F34" i="48"/>
  <c r="BB109" i="1" s="1"/>
  <c r="BB108" i="1" s="1"/>
  <c r="AX108" i="1" s="1"/>
  <c r="P84" i="49"/>
  <c r="P83" i="49" s="1"/>
  <c r="AU110" i="1" s="1"/>
  <c r="AU108" i="1" s="1"/>
  <c r="J33" i="49"/>
  <c r="AW110" i="1" s="1"/>
  <c r="E71" i="50"/>
  <c r="F36" i="56"/>
  <c r="BD120" i="1" s="1"/>
  <c r="P84" i="57"/>
  <c r="P83" i="57" s="1"/>
  <c r="AU121" i="1" s="1"/>
  <c r="J33" i="57"/>
  <c r="AW121" i="1" s="1"/>
  <c r="AW52" i="1"/>
  <c r="AY52" i="1"/>
  <c r="J84" i="3"/>
  <c r="J61" i="3" s="1"/>
  <c r="BK83" i="3"/>
  <c r="J83" i="3" s="1"/>
  <c r="J84" i="5"/>
  <c r="J61" i="5" s="1"/>
  <c r="BK83" i="5"/>
  <c r="J83" i="5" s="1"/>
  <c r="J84" i="6"/>
  <c r="J61" i="6" s="1"/>
  <c r="BK83" i="6"/>
  <c r="J83" i="6" s="1"/>
  <c r="J32" i="7"/>
  <c r="AV59" i="1" s="1"/>
  <c r="AT59" i="1" s="1"/>
  <c r="F32" i="7"/>
  <c r="AZ59" i="1" s="1"/>
  <c r="J84" i="9"/>
  <c r="J61" i="9" s="1"/>
  <c r="BK83" i="9"/>
  <c r="J83" i="9" s="1"/>
  <c r="J84" i="10"/>
  <c r="J61" i="10" s="1"/>
  <c r="BK83" i="10"/>
  <c r="J83" i="10" s="1"/>
  <c r="J84" i="11"/>
  <c r="J61" i="11" s="1"/>
  <c r="BK83" i="11"/>
  <c r="J83" i="11" s="1"/>
  <c r="J84" i="13"/>
  <c r="J61" i="13" s="1"/>
  <c r="BK83" i="13"/>
  <c r="J83" i="13" s="1"/>
  <c r="J84" i="2"/>
  <c r="J61" i="2" s="1"/>
  <c r="BK83" i="2"/>
  <c r="J83" i="2" s="1"/>
  <c r="AV52" i="1"/>
  <c r="AX52" i="1"/>
  <c r="J32" i="3"/>
  <c r="AV55" i="1" s="1"/>
  <c r="AT55" i="1" s="1"/>
  <c r="F32" i="3"/>
  <c r="AZ55" i="1" s="1"/>
  <c r="J84" i="4"/>
  <c r="J61" i="4" s="1"/>
  <c r="BK83" i="4"/>
  <c r="J83" i="4" s="1"/>
  <c r="J84" i="7"/>
  <c r="J61" i="7" s="1"/>
  <c r="BK83" i="7"/>
  <c r="J83" i="7" s="1"/>
  <c r="J84" i="8"/>
  <c r="J61" i="8" s="1"/>
  <c r="BK83" i="8"/>
  <c r="J83" i="8" s="1"/>
  <c r="J84" i="12"/>
  <c r="J61" i="12" s="1"/>
  <c r="BK83" i="12"/>
  <c r="J83" i="12" s="1"/>
  <c r="J84" i="14"/>
  <c r="J61" i="14" s="1"/>
  <c r="BK83" i="14"/>
  <c r="J83" i="14" s="1"/>
  <c r="E47" i="2"/>
  <c r="F56" i="2"/>
  <c r="J77" i="2"/>
  <c r="J32" i="2"/>
  <c r="AV53" i="1" s="1"/>
  <c r="J33" i="2"/>
  <c r="AW53" i="1" s="1"/>
  <c r="J53" i="3"/>
  <c r="E71" i="3"/>
  <c r="F80" i="3"/>
  <c r="F33" i="3"/>
  <c r="BA55" i="1" s="1"/>
  <c r="E47" i="4"/>
  <c r="J32" i="4"/>
  <c r="AV56" i="1" s="1"/>
  <c r="AT56" i="1" s="1"/>
  <c r="J33" i="4"/>
  <c r="AW56" i="1" s="1"/>
  <c r="J53" i="5"/>
  <c r="E71" i="5"/>
  <c r="F80" i="5"/>
  <c r="F32" i="5"/>
  <c r="AZ57" i="1" s="1"/>
  <c r="F33" i="5"/>
  <c r="BA57" i="1" s="1"/>
  <c r="E47" i="6"/>
  <c r="F56" i="6"/>
  <c r="J77" i="6"/>
  <c r="J32" i="6"/>
  <c r="AV58" i="1" s="1"/>
  <c r="J33" i="6"/>
  <c r="AW58" i="1" s="1"/>
  <c r="J53" i="7"/>
  <c r="E71" i="7"/>
  <c r="F80" i="7"/>
  <c r="F33" i="7"/>
  <c r="BA59" i="1" s="1"/>
  <c r="E47" i="8"/>
  <c r="F56" i="8"/>
  <c r="J77" i="8"/>
  <c r="J32" i="8"/>
  <c r="AV60" i="1" s="1"/>
  <c r="J33" i="8"/>
  <c r="AW60" i="1" s="1"/>
  <c r="J53" i="9"/>
  <c r="E71" i="9"/>
  <c r="F80" i="9"/>
  <c r="F32" i="9"/>
  <c r="AZ62" i="1" s="1"/>
  <c r="F33" i="9"/>
  <c r="BA62" i="1" s="1"/>
  <c r="E47" i="10"/>
  <c r="F56" i="10"/>
  <c r="J77" i="10"/>
  <c r="J32" i="10"/>
  <c r="AV63" i="1" s="1"/>
  <c r="J33" i="10"/>
  <c r="AW63" i="1" s="1"/>
  <c r="J53" i="11"/>
  <c r="E71" i="11"/>
  <c r="F80" i="11"/>
  <c r="F32" i="11"/>
  <c r="AZ64" i="1" s="1"/>
  <c r="F33" i="11"/>
  <c r="BA64" i="1" s="1"/>
  <c r="E47" i="12"/>
  <c r="F56" i="12"/>
  <c r="J77" i="12"/>
  <c r="J32" i="12"/>
  <c r="AV65" i="1" s="1"/>
  <c r="J33" i="12"/>
  <c r="AW65" i="1" s="1"/>
  <c r="J53" i="13"/>
  <c r="E71" i="13"/>
  <c r="F80" i="13"/>
  <c r="F32" i="13"/>
  <c r="AZ67" i="1" s="1"/>
  <c r="F33" i="13"/>
  <c r="BA67" i="1" s="1"/>
  <c r="E47" i="14"/>
  <c r="F56" i="14"/>
  <c r="J77" i="14"/>
  <c r="J32" i="14"/>
  <c r="AV68" i="1" s="1"/>
  <c r="J33" i="14"/>
  <c r="AW68" i="1" s="1"/>
  <c r="J84" i="16"/>
  <c r="J61" i="16" s="1"/>
  <c r="BK83" i="16"/>
  <c r="J83" i="16" s="1"/>
  <c r="J84" i="19"/>
  <c r="J61" i="19" s="1"/>
  <c r="BK83" i="19"/>
  <c r="J83" i="19" s="1"/>
  <c r="J84" i="20"/>
  <c r="J61" i="20" s="1"/>
  <c r="BK83" i="20"/>
  <c r="J83" i="20" s="1"/>
  <c r="J32" i="21"/>
  <c r="AV77" i="1" s="1"/>
  <c r="AT77" i="1" s="1"/>
  <c r="F32" i="21"/>
  <c r="AZ77" i="1" s="1"/>
  <c r="J32" i="23"/>
  <c r="AV80" i="1" s="1"/>
  <c r="AT80" i="1" s="1"/>
  <c r="F32" i="23"/>
  <c r="AZ80" i="1" s="1"/>
  <c r="J84" i="24"/>
  <c r="J61" i="24" s="1"/>
  <c r="BK83" i="24"/>
  <c r="J83" i="24" s="1"/>
  <c r="J84" i="25"/>
  <c r="J61" i="25" s="1"/>
  <c r="BK83" i="25"/>
  <c r="J83" i="25" s="1"/>
  <c r="J32" i="27"/>
  <c r="AV84" i="1" s="1"/>
  <c r="AT84" i="1" s="1"/>
  <c r="F32" i="27"/>
  <c r="AZ84" i="1" s="1"/>
  <c r="J84" i="28"/>
  <c r="J61" i="28" s="1"/>
  <c r="BK83" i="28"/>
  <c r="J83" i="28" s="1"/>
  <c r="J84" i="29"/>
  <c r="J61" i="29" s="1"/>
  <c r="BK83" i="29"/>
  <c r="J83" i="29" s="1"/>
  <c r="J84" i="30"/>
  <c r="J61" i="30" s="1"/>
  <c r="BK83" i="30"/>
  <c r="J83" i="30" s="1"/>
  <c r="J84" i="31"/>
  <c r="J61" i="31" s="1"/>
  <c r="BK83" i="31"/>
  <c r="J83" i="31" s="1"/>
  <c r="J84" i="15"/>
  <c r="J61" i="15" s="1"/>
  <c r="BK83" i="15"/>
  <c r="J83" i="15" s="1"/>
  <c r="F32" i="16"/>
  <c r="AZ70" i="1" s="1"/>
  <c r="J32" i="16"/>
  <c r="AV70" i="1" s="1"/>
  <c r="J84" i="17"/>
  <c r="J61" i="17" s="1"/>
  <c r="BK83" i="17"/>
  <c r="J83" i="17" s="1"/>
  <c r="J84" i="18"/>
  <c r="J61" i="18" s="1"/>
  <c r="BK83" i="18"/>
  <c r="J83" i="18" s="1"/>
  <c r="J32" i="19"/>
  <c r="AV75" i="1" s="1"/>
  <c r="AT75" i="1" s="1"/>
  <c r="F32" i="19"/>
  <c r="AZ75" i="1" s="1"/>
  <c r="AZ74" i="1" s="1"/>
  <c r="AV74" i="1" s="1"/>
  <c r="J84" i="21"/>
  <c r="J61" i="21" s="1"/>
  <c r="BK83" i="21"/>
  <c r="J83" i="21" s="1"/>
  <c r="J84" i="22"/>
  <c r="J61" i="22" s="1"/>
  <c r="BK83" i="22"/>
  <c r="J83" i="22" s="1"/>
  <c r="J84" i="23"/>
  <c r="J61" i="23" s="1"/>
  <c r="BK83" i="23"/>
  <c r="J83" i="23" s="1"/>
  <c r="J32" i="25"/>
  <c r="AV82" i="1" s="1"/>
  <c r="AT82" i="1" s="1"/>
  <c r="F32" i="25"/>
  <c r="AZ82" i="1" s="1"/>
  <c r="J84" i="26"/>
  <c r="J61" i="26" s="1"/>
  <c r="BK83" i="26"/>
  <c r="J83" i="26" s="1"/>
  <c r="J84" i="27"/>
  <c r="J61" i="27" s="1"/>
  <c r="BK83" i="27"/>
  <c r="J83" i="27" s="1"/>
  <c r="J32" i="29"/>
  <c r="AV87" i="1" s="1"/>
  <c r="AT87" i="1" s="1"/>
  <c r="F32" i="29"/>
  <c r="AZ87" i="1" s="1"/>
  <c r="J32" i="31"/>
  <c r="AV89" i="1" s="1"/>
  <c r="AT89" i="1" s="1"/>
  <c r="F32" i="31"/>
  <c r="AZ89" i="1" s="1"/>
  <c r="F32" i="15"/>
  <c r="AZ69" i="1" s="1"/>
  <c r="F33" i="15"/>
  <c r="BA69" i="1" s="1"/>
  <c r="E47" i="16"/>
  <c r="F56" i="16"/>
  <c r="J77" i="16"/>
  <c r="J33" i="16"/>
  <c r="AW70" i="1" s="1"/>
  <c r="E71" i="17"/>
  <c r="F32" i="17"/>
  <c r="AZ72" i="1" s="1"/>
  <c r="AZ71" i="1" s="1"/>
  <c r="AV71" i="1" s="1"/>
  <c r="F33" i="17"/>
  <c r="BA72" i="1" s="1"/>
  <c r="BA71" i="1" s="1"/>
  <c r="AW71" i="1" s="1"/>
  <c r="E47" i="18"/>
  <c r="F56" i="18"/>
  <c r="J77" i="18"/>
  <c r="J32" i="18"/>
  <c r="AV73" i="1" s="1"/>
  <c r="J33" i="18"/>
  <c r="AW73" i="1" s="1"/>
  <c r="J53" i="19"/>
  <c r="E71" i="19"/>
  <c r="F80" i="19"/>
  <c r="F33" i="19"/>
  <c r="BA75" i="1" s="1"/>
  <c r="E47" i="20"/>
  <c r="J77" i="20"/>
  <c r="J32" i="20"/>
  <c r="AV76" i="1" s="1"/>
  <c r="J33" i="20"/>
  <c r="AW76" i="1" s="1"/>
  <c r="J53" i="21"/>
  <c r="E71" i="21"/>
  <c r="F80" i="21"/>
  <c r="F33" i="21"/>
  <c r="BA77" i="1" s="1"/>
  <c r="E47" i="22"/>
  <c r="J77" i="22"/>
  <c r="J32" i="22"/>
  <c r="AV78" i="1" s="1"/>
  <c r="AT78" i="1" s="1"/>
  <c r="J53" i="23"/>
  <c r="F80" i="23"/>
  <c r="F33" i="23"/>
  <c r="BA80" i="1" s="1"/>
  <c r="E47" i="24"/>
  <c r="J32" i="24"/>
  <c r="AV81" i="1" s="1"/>
  <c r="J33" i="24"/>
  <c r="AW81" i="1" s="1"/>
  <c r="J53" i="25"/>
  <c r="F80" i="25"/>
  <c r="F33" i="25"/>
  <c r="BA82" i="1" s="1"/>
  <c r="E47" i="26"/>
  <c r="J32" i="26"/>
  <c r="AV83" i="1" s="1"/>
  <c r="AT83" i="1" s="1"/>
  <c r="J53" i="27"/>
  <c r="F80" i="27"/>
  <c r="F33" i="27"/>
  <c r="BA84" i="1" s="1"/>
  <c r="E47" i="28"/>
  <c r="J32" i="28"/>
  <c r="AV86" i="1" s="1"/>
  <c r="AT86" i="1" s="1"/>
  <c r="J53" i="29"/>
  <c r="F80" i="29"/>
  <c r="F33" i="29"/>
  <c r="BA87" i="1" s="1"/>
  <c r="E47" i="30"/>
  <c r="J32" i="30"/>
  <c r="AV88" i="1" s="1"/>
  <c r="AT88" i="1" s="1"/>
  <c r="J53" i="31"/>
  <c r="F80" i="31"/>
  <c r="F33" i="31"/>
  <c r="BA89" i="1" s="1"/>
  <c r="J84" i="32"/>
  <c r="J61" i="32" s="1"/>
  <c r="BK83" i="32"/>
  <c r="J83" i="32" s="1"/>
  <c r="J32" i="32"/>
  <c r="AV90" i="1" s="1"/>
  <c r="AT90" i="1" s="1"/>
  <c r="F32" i="32"/>
  <c r="AZ90" i="1" s="1"/>
  <c r="J84" i="33"/>
  <c r="J61" i="33" s="1"/>
  <c r="BK83" i="33"/>
  <c r="J83" i="33" s="1"/>
  <c r="J84" i="35"/>
  <c r="J61" i="35" s="1"/>
  <c r="BK83" i="35"/>
  <c r="J83" i="35" s="1"/>
  <c r="J84" i="36"/>
  <c r="J61" i="36" s="1"/>
  <c r="BK83" i="36"/>
  <c r="J83" i="36" s="1"/>
  <c r="F32" i="37"/>
  <c r="AZ96" i="1" s="1"/>
  <c r="J32" i="37"/>
  <c r="AV96" i="1" s="1"/>
  <c r="F32" i="39"/>
  <c r="AZ99" i="1" s="1"/>
  <c r="J32" i="39"/>
  <c r="AV99" i="1" s="1"/>
  <c r="E47" i="32"/>
  <c r="J77" i="32"/>
  <c r="F32" i="33"/>
  <c r="AZ92" i="1" s="1"/>
  <c r="J32" i="33"/>
  <c r="AV92" i="1" s="1"/>
  <c r="J84" i="34"/>
  <c r="J61" i="34" s="1"/>
  <c r="BK83" i="34"/>
  <c r="J83" i="34" s="1"/>
  <c r="F32" i="35"/>
  <c r="AZ94" i="1" s="1"/>
  <c r="J32" i="35"/>
  <c r="AV94" i="1" s="1"/>
  <c r="J84" i="37"/>
  <c r="J61" i="37" s="1"/>
  <c r="BK83" i="37"/>
  <c r="J83" i="37" s="1"/>
  <c r="J84" i="38"/>
  <c r="J61" i="38" s="1"/>
  <c r="BK83" i="38"/>
  <c r="J83" i="38" s="1"/>
  <c r="J84" i="39"/>
  <c r="J61" i="39" s="1"/>
  <c r="BK83" i="39"/>
  <c r="J83" i="39" s="1"/>
  <c r="F33" i="32"/>
  <c r="BA90" i="1" s="1"/>
  <c r="F56" i="33"/>
  <c r="J77" i="33"/>
  <c r="J33" i="33"/>
  <c r="AW92" i="1" s="1"/>
  <c r="E71" i="34"/>
  <c r="F32" i="34"/>
  <c r="AZ93" i="1" s="1"/>
  <c r="F33" i="34"/>
  <c r="BA93" i="1" s="1"/>
  <c r="E47" i="35"/>
  <c r="F56" i="35"/>
  <c r="J77" i="35"/>
  <c r="J33" i="35"/>
  <c r="AW94" i="1" s="1"/>
  <c r="J53" i="36"/>
  <c r="E71" i="36"/>
  <c r="F32" i="36"/>
  <c r="AZ95" i="1" s="1"/>
  <c r="F33" i="36"/>
  <c r="BA95" i="1" s="1"/>
  <c r="E47" i="37"/>
  <c r="F56" i="37"/>
  <c r="J77" i="37"/>
  <c r="J33" i="37"/>
  <c r="AW96" i="1" s="1"/>
  <c r="E71" i="38"/>
  <c r="F32" i="38"/>
  <c r="AZ98" i="1" s="1"/>
  <c r="F56" i="39"/>
  <c r="J77" i="39"/>
  <c r="J33" i="39"/>
  <c r="AW99" i="1" s="1"/>
  <c r="E71" i="40"/>
  <c r="F32" i="40"/>
  <c r="AZ100" i="1" s="1"/>
  <c r="F33" i="40"/>
  <c r="BA100" i="1" s="1"/>
  <c r="BK83" i="40"/>
  <c r="J83" i="40" s="1"/>
  <c r="J84" i="41"/>
  <c r="J61" i="41" s="1"/>
  <c r="BK83" i="41"/>
  <c r="J83" i="41" s="1"/>
  <c r="J32" i="41"/>
  <c r="AV101" i="1" s="1"/>
  <c r="AT101" i="1" s="1"/>
  <c r="J84" i="43"/>
  <c r="J61" i="43" s="1"/>
  <c r="BK83" i="43"/>
  <c r="J83" i="43" s="1"/>
  <c r="J32" i="43"/>
  <c r="AV103" i="1" s="1"/>
  <c r="AT103" i="1" s="1"/>
  <c r="J84" i="44"/>
  <c r="J61" i="44" s="1"/>
  <c r="BK83" i="44"/>
  <c r="J83" i="44" s="1"/>
  <c r="J32" i="45"/>
  <c r="AV105" i="1" s="1"/>
  <c r="AT105" i="1" s="1"/>
  <c r="F32" i="45"/>
  <c r="AZ105" i="1" s="1"/>
  <c r="J84" i="46"/>
  <c r="J61" i="46" s="1"/>
  <c r="BK83" i="46"/>
  <c r="J83" i="46" s="1"/>
  <c r="J84" i="49"/>
  <c r="J61" i="49" s="1"/>
  <c r="BK83" i="49"/>
  <c r="J83" i="49" s="1"/>
  <c r="J32" i="49"/>
  <c r="AV110" i="1" s="1"/>
  <c r="AT110" i="1" s="1"/>
  <c r="J84" i="42"/>
  <c r="J61" i="42" s="1"/>
  <c r="BK83" i="42"/>
  <c r="J83" i="42" s="1"/>
  <c r="J84" i="45"/>
  <c r="J61" i="45" s="1"/>
  <c r="BK83" i="45"/>
  <c r="J83" i="45" s="1"/>
  <c r="J84" i="47"/>
  <c r="J61" i="47" s="1"/>
  <c r="BK83" i="47"/>
  <c r="J83" i="47" s="1"/>
  <c r="J84" i="48"/>
  <c r="J61" i="48" s="1"/>
  <c r="BK83" i="48"/>
  <c r="J83" i="48" s="1"/>
  <c r="J53" i="41"/>
  <c r="E71" i="41"/>
  <c r="F32" i="41"/>
  <c r="AZ101" i="1" s="1"/>
  <c r="F33" i="41"/>
  <c r="BA101" i="1" s="1"/>
  <c r="E47" i="42"/>
  <c r="F56" i="42"/>
  <c r="J77" i="42"/>
  <c r="J32" i="42"/>
  <c r="AV102" i="1" s="1"/>
  <c r="AT102" i="1" s="1"/>
  <c r="J33" i="42"/>
  <c r="AW102" i="1" s="1"/>
  <c r="J53" i="43"/>
  <c r="E71" i="43"/>
  <c r="F80" i="43"/>
  <c r="F32" i="43"/>
  <c r="AZ103" i="1" s="1"/>
  <c r="F33" i="43"/>
  <c r="BA103" i="1" s="1"/>
  <c r="E47" i="44"/>
  <c r="F56" i="44"/>
  <c r="J77" i="44"/>
  <c r="J32" i="44"/>
  <c r="AV104" i="1" s="1"/>
  <c r="AT104" i="1" s="1"/>
  <c r="J33" i="44"/>
  <c r="AW104" i="1" s="1"/>
  <c r="J53" i="45"/>
  <c r="E71" i="45"/>
  <c r="F80" i="45"/>
  <c r="F33" i="45"/>
  <c r="BA105" i="1" s="1"/>
  <c r="E47" i="46"/>
  <c r="F56" i="46"/>
  <c r="J77" i="46"/>
  <c r="J32" i="46"/>
  <c r="AV106" i="1" s="1"/>
  <c r="J33" i="46"/>
  <c r="AW106" i="1" s="1"/>
  <c r="J53" i="47"/>
  <c r="E71" i="47"/>
  <c r="F80" i="47"/>
  <c r="F32" i="47"/>
  <c r="AZ107" i="1" s="1"/>
  <c r="F33" i="47"/>
  <c r="BA107" i="1" s="1"/>
  <c r="E47" i="48"/>
  <c r="J77" i="48"/>
  <c r="J32" i="48"/>
  <c r="AV109" i="1" s="1"/>
  <c r="AT109" i="1" s="1"/>
  <c r="J33" i="48"/>
  <c r="AW109" i="1" s="1"/>
  <c r="J53" i="49"/>
  <c r="E71" i="49"/>
  <c r="F80" i="49"/>
  <c r="F32" i="49"/>
  <c r="AZ110" i="1" s="1"/>
  <c r="F33" i="49"/>
  <c r="BA110" i="1" s="1"/>
  <c r="BA108" i="1" s="1"/>
  <c r="AW108" i="1" s="1"/>
  <c r="F32" i="50"/>
  <c r="AZ111" i="1" s="1"/>
  <c r="J32" i="50"/>
  <c r="AV111" i="1" s="1"/>
  <c r="F32" i="52"/>
  <c r="AZ114" i="1" s="1"/>
  <c r="J32" i="52"/>
  <c r="AV114" i="1" s="1"/>
  <c r="F80" i="50"/>
  <c r="F56" i="50"/>
  <c r="J84" i="50"/>
  <c r="J61" i="50" s="1"/>
  <c r="BK83" i="50"/>
  <c r="J83" i="50" s="1"/>
  <c r="J84" i="51"/>
  <c r="J61" i="51" s="1"/>
  <c r="BK83" i="51"/>
  <c r="J83" i="51" s="1"/>
  <c r="J84" i="52"/>
  <c r="J61" i="52" s="1"/>
  <c r="BK83" i="52"/>
  <c r="J83" i="52" s="1"/>
  <c r="J33" i="50"/>
  <c r="AW111" i="1" s="1"/>
  <c r="E71" i="51"/>
  <c r="F32" i="51"/>
  <c r="AZ113" i="1" s="1"/>
  <c r="F33" i="51"/>
  <c r="BA113" i="1" s="1"/>
  <c r="F56" i="52"/>
  <c r="J77" i="52"/>
  <c r="J33" i="52"/>
  <c r="AW114" i="1" s="1"/>
  <c r="E71" i="53"/>
  <c r="F32" i="53"/>
  <c r="AZ115" i="1" s="1"/>
  <c r="F33" i="53"/>
  <c r="BA115" i="1" s="1"/>
  <c r="BK83" i="53"/>
  <c r="J83" i="53" s="1"/>
  <c r="J84" i="57"/>
  <c r="J61" i="57" s="1"/>
  <c r="BK83" i="57"/>
  <c r="J83" i="57" s="1"/>
  <c r="J32" i="57"/>
  <c r="AV121" i="1" s="1"/>
  <c r="AT121" i="1" s="1"/>
  <c r="J84" i="54"/>
  <c r="J61" i="54" s="1"/>
  <c r="BK83" i="54"/>
  <c r="J83" i="54" s="1"/>
  <c r="J84" i="55"/>
  <c r="J61" i="55" s="1"/>
  <c r="BK83" i="55"/>
  <c r="J83" i="55" s="1"/>
  <c r="J84" i="56"/>
  <c r="J61" i="56" s="1"/>
  <c r="BK83" i="56"/>
  <c r="J83" i="56" s="1"/>
  <c r="E47" i="54"/>
  <c r="F56" i="54"/>
  <c r="J77" i="54"/>
  <c r="J32" i="54"/>
  <c r="AV117" i="1" s="1"/>
  <c r="AT117" i="1" s="1"/>
  <c r="J33" i="54"/>
  <c r="AW117" i="1" s="1"/>
  <c r="J53" i="55"/>
  <c r="E71" i="55"/>
  <c r="F80" i="55"/>
  <c r="F32" i="55"/>
  <c r="AZ119" i="1" s="1"/>
  <c r="F33" i="55"/>
  <c r="BA119" i="1" s="1"/>
  <c r="E47" i="56"/>
  <c r="F56" i="56"/>
  <c r="J77" i="56"/>
  <c r="J32" i="56"/>
  <c r="AV120" i="1" s="1"/>
  <c r="AT120" i="1" s="1"/>
  <c r="J33" i="56"/>
  <c r="AW120" i="1" s="1"/>
  <c r="J53" i="57"/>
  <c r="E71" i="57"/>
  <c r="F80" i="57"/>
  <c r="F32" i="57"/>
  <c r="AZ121" i="1" s="1"/>
  <c r="F33" i="57"/>
  <c r="BA121" i="1" s="1"/>
  <c r="AU97" i="1" l="1"/>
  <c r="BC91" i="1"/>
  <c r="AY91" i="1" s="1"/>
  <c r="AT113" i="1"/>
  <c r="BD66" i="1"/>
  <c r="BB61" i="1"/>
  <c r="AT106" i="1"/>
  <c r="AT60" i="1"/>
  <c r="AT52" i="1"/>
  <c r="AU112" i="1"/>
  <c r="BB97" i="1"/>
  <c r="AX97" i="1" s="1"/>
  <c r="BB85" i="1"/>
  <c r="AX85" i="1" s="1"/>
  <c r="BC66" i="1"/>
  <c r="AY66" i="1" s="1"/>
  <c r="AU61" i="1"/>
  <c r="BD61" i="1"/>
  <c r="BD51" i="1" s="1"/>
  <c r="W30" i="1" s="1"/>
  <c r="AT69" i="1"/>
  <c r="AU54" i="1"/>
  <c r="AT57" i="1"/>
  <c r="BC79" i="1"/>
  <c r="AY79" i="1" s="1"/>
  <c r="AU118" i="1"/>
  <c r="BD79" i="1"/>
  <c r="AT115" i="1"/>
  <c r="AT63" i="1"/>
  <c r="BD118" i="1"/>
  <c r="AU91" i="1"/>
  <c r="BD97" i="1"/>
  <c r="BC54" i="1"/>
  <c r="AZ118" i="1"/>
  <c r="AV118" i="1" s="1"/>
  <c r="J29" i="57"/>
  <c r="J60" i="57"/>
  <c r="J29" i="53"/>
  <c r="J60" i="53"/>
  <c r="AZ112" i="1"/>
  <c r="AV112" i="1" s="1"/>
  <c r="AZ108" i="1"/>
  <c r="AV108" i="1" s="1"/>
  <c r="AT108" i="1" s="1"/>
  <c r="J60" i="49"/>
  <c r="J29" i="49"/>
  <c r="J60" i="46"/>
  <c r="J29" i="46"/>
  <c r="J60" i="44"/>
  <c r="J29" i="44"/>
  <c r="J29" i="41"/>
  <c r="J60" i="41"/>
  <c r="J29" i="40"/>
  <c r="J60" i="40"/>
  <c r="J60" i="39"/>
  <c r="J29" i="39"/>
  <c r="J29" i="38"/>
  <c r="J60" i="38"/>
  <c r="J60" i="37"/>
  <c r="J29" i="37"/>
  <c r="AT94" i="1"/>
  <c r="J29" i="34"/>
  <c r="J60" i="34"/>
  <c r="AT92" i="1"/>
  <c r="AT99" i="1"/>
  <c r="AT96" i="1"/>
  <c r="J29" i="36"/>
  <c r="J60" i="36"/>
  <c r="J60" i="35"/>
  <c r="J29" i="35"/>
  <c r="J60" i="33"/>
  <c r="J29" i="33"/>
  <c r="J29" i="32"/>
  <c r="J60" i="32"/>
  <c r="AT76" i="1"/>
  <c r="AT73" i="1"/>
  <c r="AT68" i="1"/>
  <c r="BA66" i="1"/>
  <c r="AW66" i="1" s="1"/>
  <c r="AT65" i="1"/>
  <c r="BA61" i="1"/>
  <c r="AW61" i="1" s="1"/>
  <c r="AT53" i="1"/>
  <c r="J60" i="14"/>
  <c r="J29" i="14"/>
  <c r="J60" i="12"/>
  <c r="J29" i="12"/>
  <c r="J60" i="8"/>
  <c r="J29" i="8"/>
  <c r="J29" i="7"/>
  <c r="J60" i="7"/>
  <c r="J60" i="4"/>
  <c r="J29" i="4"/>
  <c r="AZ54" i="1"/>
  <c r="J60" i="2"/>
  <c r="J29" i="2"/>
  <c r="J29" i="13"/>
  <c r="J60" i="13"/>
  <c r="J29" i="11"/>
  <c r="J60" i="11"/>
  <c r="J60" i="10"/>
  <c r="J29" i="10"/>
  <c r="J29" i="9"/>
  <c r="J60" i="9"/>
  <c r="J60" i="6"/>
  <c r="J29" i="6"/>
  <c r="J29" i="5"/>
  <c r="J60" i="5"/>
  <c r="J29" i="3"/>
  <c r="J60" i="3"/>
  <c r="BA118" i="1"/>
  <c r="AW118" i="1" s="1"/>
  <c r="J60" i="56"/>
  <c r="J29" i="56"/>
  <c r="J29" i="55"/>
  <c r="J60" i="55"/>
  <c r="J60" i="54"/>
  <c r="J29" i="54"/>
  <c r="BA112" i="1"/>
  <c r="AW112" i="1" s="1"/>
  <c r="J60" i="52"/>
  <c r="J29" i="52"/>
  <c r="J29" i="51"/>
  <c r="J60" i="51"/>
  <c r="J60" i="50"/>
  <c r="J29" i="50"/>
  <c r="AT114" i="1"/>
  <c r="AT111" i="1"/>
  <c r="J60" i="48"/>
  <c r="J29" i="48"/>
  <c r="J29" i="47"/>
  <c r="J60" i="47"/>
  <c r="J29" i="45"/>
  <c r="J60" i="45"/>
  <c r="J60" i="42"/>
  <c r="J29" i="42"/>
  <c r="J29" i="43"/>
  <c r="J60" i="43"/>
  <c r="BA97" i="1"/>
  <c r="AW97" i="1" s="1"/>
  <c r="AZ97" i="1"/>
  <c r="AV97" i="1" s="1"/>
  <c r="AT97" i="1" s="1"/>
  <c r="BA91" i="1"/>
  <c r="AW91" i="1" s="1"/>
  <c r="AZ91" i="1"/>
  <c r="AV91" i="1" s="1"/>
  <c r="AT91" i="1" s="1"/>
  <c r="BA85" i="1"/>
  <c r="AW85" i="1" s="1"/>
  <c r="AT81" i="1"/>
  <c r="BA79" i="1"/>
  <c r="AW79" i="1" s="1"/>
  <c r="BA74" i="1"/>
  <c r="AW74" i="1" s="1"/>
  <c r="AT74" i="1" s="1"/>
  <c r="AT71" i="1"/>
  <c r="AZ85" i="1"/>
  <c r="AV85" i="1" s="1"/>
  <c r="AT85" i="1" s="1"/>
  <c r="J29" i="27"/>
  <c r="J60" i="27"/>
  <c r="J60" i="26"/>
  <c r="J29" i="26"/>
  <c r="J29" i="23"/>
  <c r="J60" i="23"/>
  <c r="J60" i="22"/>
  <c r="J29" i="22"/>
  <c r="J29" i="21"/>
  <c r="J60" i="21"/>
  <c r="J60" i="18"/>
  <c r="J29" i="18"/>
  <c r="J29" i="17"/>
  <c r="J60" i="17"/>
  <c r="AT70" i="1"/>
  <c r="J29" i="15"/>
  <c r="J60" i="15"/>
  <c r="J29" i="31"/>
  <c r="J60" i="31"/>
  <c r="J60" i="30"/>
  <c r="J29" i="30"/>
  <c r="J29" i="29"/>
  <c r="J60" i="29"/>
  <c r="J60" i="28"/>
  <c r="J29" i="28"/>
  <c r="J29" i="25"/>
  <c r="J60" i="25"/>
  <c r="J60" i="24"/>
  <c r="J29" i="24"/>
  <c r="AZ79" i="1"/>
  <c r="AV79" i="1" s="1"/>
  <c r="AT79" i="1" s="1"/>
  <c r="J60" i="20"/>
  <c r="J29" i="20"/>
  <c r="J29" i="19"/>
  <c r="J60" i="19"/>
  <c r="J60" i="16"/>
  <c r="J29" i="16"/>
  <c r="AZ66" i="1"/>
  <c r="AV66" i="1" s="1"/>
  <c r="AZ61" i="1"/>
  <c r="AV61" i="1" s="1"/>
  <c r="AT61" i="1" s="1"/>
  <c r="AT58" i="1"/>
  <c r="BA54" i="1"/>
  <c r="AY54" i="1" l="1"/>
  <c r="BC51" i="1"/>
  <c r="AX61" i="1"/>
  <c r="BB51" i="1"/>
  <c r="AT66" i="1"/>
  <c r="AU51" i="1"/>
  <c r="AG75" i="1"/>
  <c r="J38" i="19"/>
  <c r="J38" i="24"/>
  <c r="AG81" i="1"/>
  <c r="AN81" i="1" s="1"/>
  <c r="AW54" i="1"/>
  <c r="BA51" i="1"/>
  <c r="J38" i="16"/>
  <c r="AG70" i="1"/>
  <c r="AN70" i="1" s="1"/>
  <c r="J38" i="20"/>
  <c r="AG76" i="1"/>
  <c r="AN76" i="1" s="1"/>
  <c r="AG82" i="1"/>
  <c r="AN82" i="1" s="1"/>
  <c r="J38" i="25"/>
  <c r="AG87" i="1"/>
  <c r="AN87" i="1" s="1"/>
  <c r="J38" i="29"/>
  <c r="AG89" i="1"/>
  <c r="AN89" i="1" s="1"/>
  <c r="J38" i="31"/>
  <c r="AG69" i="1"/>
  <c r="AN69" i="1" s="1"/>
  <c r="J38" i="15"/>
  <c r="J38" i="18"/>
  <c r="AG73" i="1"/>
  <c r="AN73" i="1" s="1"/>
  <c r="AG77" i="1"/>
  <c r="AN77" i="1" s="1"/>
  <c r="J38" i="21"/>
  <c r="AG80" i="1"/>
  <c r="J38" i="23"/>
  <c r="AG84" i="1"/>
  <c r="AN84" i="1" s="1"/>
  <c r="J38" i="27"/>
  <c r="AG103" i="1"/>
  <c r="AN103" i="1" s="1"/>
  <c r="J38" i="43"/>
  <c r="AG105" i="1"/>
  <c r="AN105" i="1" s="1"/>
  <c r="J38" i="45"/>
  <c r="AG107" i="1"/>
  <c r="AN107" i="1" s="1"/>
  <c r="J38" i="47"/>
  <c r="AG113" i="1"/>
  <c r="J38" i="51"/>
  <c r="J38" i="54"/>
  <c r="AG117" i="1"/>
  <c r="J38" i="56"/>
  <c r="AG120" i="1"/>
  <c r="AN120" i="1" s="1"/>
  <c r="AG55" i="1"/>
  <c r="J38" i="3"/>
  <c r="AG57" i="1"/>
  <c r="AN57" i="1" s="1"/>
  <c r="J38" i="5"/>
  <c r="AG62" i="1"/>
  <c r="J38" i="9"/>
  <c r="AG64" i="1"/>
  <c r="AN64" i="1" s="1"/>
  <c r="J38" i="11"/>
  <c r="AG67" i="1"/>
  <c r="J38" i="13"/>
  <c r="J38" i="4"/>
  <c r="AG56" i="1"/>
  <c r="AN56" i="1" s="1"/>
  <c r="J38" i="8"/>
  <c r="AG60" i="1"/>
  <c r="AN60" i="1" s="1"/>
  <c r="J38" i="12"/>
  <c r="AG65" i="1"/>
  <c r="AN65" i="1" s="1"/>
  <c r="J38" i="14"/>
  <c r="AG68" i="1"/>
  <c r="AN68" i="1" s="1"/>
  <c r="AG90" i="1"/>
  <c r="AN90" i="1" s="1"/>
  <c r="J38" i="32"/>
  <c r="AG95" i="1"/>
  <c r="AN95" i="1" s="1"/>
  <c r="J38" i="36"/>
  <c r="AG98" i="1"/>
  <c r="J38" i="38"/>
  <c r="AG100" i="1"/>
  <c r="AN100" i="1" s="1"/>
  <c r="J38" i="40"/>
  <c r="AG101" i="1"/>
  <c r="AN101" i="1" s="1"/>
  <c r="J38" i="41"/>
  <c r="AT112" i="1"/>
  <c r="AG115" i="1"/>
  <c r="AN115" i="1" s="1"/>
  <c r="J38" i="53"/>
  <c r="AG121" i="1"/>
  <c r="AN121" i="1" s="1"/>
  <c r="J38" i="57"/>
  <c r="J38" i="28"/>
  <c r="AG86" i="1"/>
  <c r="J38" i="30"/>
  <c r="AG88" i="1"/>
  <c r="AN88" i="1" s="1"/>
  <c r="AG72" i="1"/>
  <c r="J38" i="17"/>
  <c r="J38" i="22"/>
  <c r="AG78" i="1"/>
  <c r="AN78" i="1" s="1"/>
  <c r="J38" i="26"/>
  <c r="AG83" i="1"/>
  <c r="AN83" i="1" s="1"/>
  <c r="J38" i="42"/>
  <c r="AG102" i="1"/>
  <c r="AN102" i="1" s="1"/>
  <c r="J38" i="48"/>
  <c r="AG109" i="1"/>
  <c r="AG111" i="1"/>
  <c r="AN111" i="1" s="1"/>
  <c r="J38" i="50"/>
  <c r="J38" i="52"/>
  <c r="AG114" i="1"/>
  <c r="AN114" i="1" s="1"/>
  <c r="AG119" i="1"/>
  <c r="J38" i="55"/>
  <c r="J38" i="6"/>
  <c r="AG58" i="1"/>
  <c r="AN58" i="1" s="1"/>
  <c r="J38" i="10"/>
  <c r="AG63" i="1"/>
  <c r="AN63" i="1" s="1"/>
  <c r="J38" i="2"/>
  <c r="AG53" i="1"/>
  <c r="AV54" i="1"/>
  <c r="AT54" i="1" s="1"/>
  <c r="AZ51" i="1"/>
  <c r="AG59" i="1"/>
  <c r="AN59" i="1" s="1"/>
  <c r="J38" i="7"/>
  <c r="J38" i="33"/>
  <c r="AG92" i="1"/>
  <c r="J38" i="35"/>
  <c r="AG94" i="1"/>
  <c r="AN94" i="1" s="1"/>
  <c r="AG93" i="1"/>
  <c r="AN93" i="1" s="1"/>
  <c r="J38" i="34"/>
  <c r="J38" i="37"/>
  <c r="AG96" i="1"/>
  <c r="AN96" i="1" s="1"/>
  <c r="J38" i="39"/>
  <c r="AG99" i="1"/>
  <c r="AN99" i="1" s="1"/>
  <c r="J38" i="44"/>
  <c r="AG104" i="1"/>
  <c r="AN104" i="1" s="1"/>
  <c r="J38" i="46"/>
  <c r="AG106" i="1"/>
  <c r="AN106" i="1" s="1"/>
  <c r="AG110" i="1"/>
  <c r="AN110" i="1" s="1"/>
  <c r="J38" i="49"/>
  <c r="AT118" i="1"/>
  <c r="W28" i="1" l="1"/>
  <c r="AX51" i="1"/>
  <c r="W29" i="1"/>
  <c r="AY51" i="1"/>
  <c r="AG118" i="1"/>
  <c r="AN118" i="1" s="1"/>
  <c r="AN119" i="1"/>
  <c r="AG71" i="1"/>
  <c r="AN71" i="1" s="1"/>
  <c r="AN72" i="1"/>
  <c r="AG116" i="1"/>
  <c r="AN116" i="1" s="1"/>
  <c r="AN117" i="1"/>
  <c r="W27" i="1"/>
  <c r="AW51" i="1"/>
  <c r="AK27" i="1" s="1"/>
  <c r="AG91" i="1"/>
  <c r="AN91" i="1" s="1"/>
  <c r="AN92" i="1"/>
  <c r="W26" i="1"/>
  <c r="AV51" i="1"/>
  <c r="AG52" i="1"/>
  <c r="AN53" i="1"/>
  <c r="AG108" i="1"/>
  <c r="AN108" i="1" s="1"/>
  <c r="AN109" i="1"/>
  <c r="AG85" i="1"/>
  <c r="AN85" i="1" s="1"/>
  <c r="AN86" i="1"/>
  <c r="AG97" i="1"/>
  <c r="AN97" i="1" s="1"/>
  <c r="AN98" i="1"/>
  <c r="AG66" i="1"/>
  <c r="AN66" i="1" s="1"/>
  <c r="AN67" i="1"/>
  <c r="AG61" i="1"/>
  <c r="AN61" i="1" s="1"/>
  <c r="AN62" i="1"/>
  <c r="AG54" i="1"/>
  <c r="AN54" i="1" s="1"/>
  <c r="AN55" i="1"/>
  <c r="AG112" i="1"/>
  <c r="AN112" i="1" s="1"/>
  <c r="AN113" i="1"/>
  <c r="AG79" i="1"/>
  <c r="AN79" i="1" s="1"/>
  <c r="AN80" i="1"/>
  <c r="AG74" i="1"/>
  <c r="AN74" i="1" s="1"/>
  <c r="AN75" i="1"/>
  <c r="AT51" i="1" l="1"/>
  <c r="AK26" i="1"/>
  <c r="AG51" i="1"/>
  <c r="AN52" i="1"/>
  <c r="AK23" i="1" l="1"/>
  <c r="AK32" i="1" s="1"/>
  <c r="AN51" i="1"/>
</calcChain>
</file>

<file path=xl/sharedStrings.xml><?xml version="1.0" encoding="utf-8"?>
<sst xmlns="http://schemas.openxmlformats.org/spreadsheetml/2006/main" count="12577" uniqueCount="1283">
  <si>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</si>
  <si>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</si>
  <si>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</si>
  <si>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</si>
  <si>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</si>
  <si>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</si>
  <si>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</si>
  <si>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{84cfb852-a83c-4e5b-84e2-1952523a7ca3}</t>
  </si>
  <si>
    <t>0,01</t>
  </si>
  <si>
    <t>21</t>
  </si>
  <si>
    <t>0,1</t>
  </si>
  <si>
    <t>15</t>
  </si>
  <si>
    <t>REKAPITULACE STAVBY</t>
  </si>
  <si>
    <t>v ---  níže se nacházejí doplnkové a pomocné údaje k sestavám  --- v</t>
  </si>
  <si>
    <t>Návod na vyplnění</t>
  </si>
  <si>
    <t>0,0001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</si>
  <si>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</si>
  <si>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</si>
  <si>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</si>
  <si>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</si>
  <si>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Základní škola Weberova, Praha 5 - Rekonstrukce fasád - Pavilon E</t>
  </si>
  <si>
    <t>KSO:</t>
  </si>
  <si>
    <t/>
  </si>
  <si>
    <t>CC-CZ:</t>
  </si>
  <si>
    <t>Místo:</t>
  </si>
  <si>
    <t>ulice Weberova</t>
  </si>
  <si>
    <t>Datum:</t>
  </si>
  <si>
    <t>Zadavatel:</t>
  </si>
  <si>
    <t>IČ:</t>
  </si>
  <si>
    <t>00063631</t>
  </si>
  <si>
    <t>Městská část Praha 5,Nám. 14. října 1381/4,Praha 5</t>
  </si>
  <si>
    <t>DIČ:</t>
  </si>
  <si>
    <t>CZ00063631</t>
  </si>
  <si>
    <t>Uchazeč:</t>
  </si>
  <si>
    <t>Vyplň údaj</t>
  </si>
  <si>
    <t>Projektant:</t>
  </si>
  <si>
    <t>72229225</t>
  </si>
  <si>
    <t>RH-Architekti s.r.o.</t>
  </si>
  <si>
    <t>CZ72229225</t>
  </si>
  <si>
    <t>True</t>
  </si>
  <si>
    <t>Poznámka:</t>
  </si>
  <si>
    <t xml:space="preserve">Pokud se ve stavebním rozpočtu vyskytují obchodní názvy materiálů, slouží pouze pro vyjádření_x000D_
vlastností materiálů a mohou být nahrazeny materiály se stejnými nebo lepšími vlastnostmi.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</si>
  <si>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</si>
  <si>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</si>
  <si>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</si>
  <si>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</si>
  <si>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</si>
  <si>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</si>
  <si>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</si>
  <si>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</si>
  <si>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</si>
  <si>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</si>
  <si>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</si>
  <si>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</si>
  <si>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</si>
  <si>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</si>
  <si>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</si>
  <si>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</si>
  <si>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</si>
  <si>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</si>
  <si>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</si>
  <si>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</si>
  <si>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</si>
  <si>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</si>
  <si>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</si>
  <si>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</si>
  <si>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</si>
  <si>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</si>
  <si>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</si>
  <si>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</si>
  <si>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</si>
  <si>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</si>
  <si>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</si>
  <si>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</si>
  <si>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</si>
  <si>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</si>
  <si>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</si>
  <si>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</si>
  <si>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</si>
  <si>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</si>
  <si>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</si>
  <si>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Přípravné práce - zařízení staveniště</t>
  </si>
  <si>
    <t>STA</t>
  </si>
  <si>
    <t>{7712b594-d9f3-404b-b21a-ab851d367516}</t>
  </si>
  <si>
    <t>2</t>
  </si>
  <si>
    <t>/</t>
  </si>
  <si>
    <t>A</t>
  </si>
  <si>
    <t>Zařízení staveniště</t>
  </si>
  <si>
    <t>Soupis</t>
  </si>
  <si>
    <t>{2cc1798e-9750-4de1-9b1f-08e430ca64f0}</t>
  </si>
  <si>
    <t>02</t>
  </si>
  <si>
    <t>Demolice</t>
  </si>
  <si>
    <t>{308592b7-6caf-4004-bb33-ad51786e1bd0}</t>
  </si>
  <si>
    <t>Vnitřní konstrukce</t>
  </si>
  <si>
    <t>{d6551dbf-1fcc-40c5-91da-85ceb273475e}</t>
  </si>
  <si>
    <t>B</t>
  </si>
  <si>
    <t>TOP - Štítové a obvodové stěny</t>
  </si>
  <si>
    <t>{6711e927-13eb-4846-aa2e-4b5525969d6f}</t>
  </si>
  <si>
    <t>C</t>
  </si>
  <si>
    <t>TOP - Sokly, obvodové stěny 1.PP, opěrné zídky</t>
  </si>
  <si>
    <t>{1d6c4fc7-ee6d-4ee8-8003-b04c3d7b8e44}</t>
  </si>
  <si>
    <t>LOP - Boletice</t>
  </si>
  <si>
    <t>{fa9d723a-4c12-4523-a833-b90b93fcc2ba}</t>
  </si>
  <si>
    <t>E</t>
  </si>
  <si>
    <t>LOP - Stavokonstrukce</t>
  </si>
  <si>
    <t>{e4c237ba-e869-489f-b1fe-73eed9b094f8}</t>
  </si>
  <si>
    <t>F</t>
  </si>
  <si>
    <t>Venkovní doplňkové konstrukce</t>
  </si>
  <si>
    <t>{3a5c4293-043d-46cf-9a42-35f6d5554b9e}</t>
  </si>
  <si>
    <t>03</t>
  </si>
  <si>
    <t>{e3b23566-858e-45db-839f-e3082aba0d9c}</t>
  </si>
  <si>
    <t>Úprava konstrukcí - sanace podkladu</t>
  </si>
  <si>
    <t>{122e0e96-68ac-4935-9eeb-e981e6d14282}</t>
  </si>
  <si>
    <t>Dozdívky</t>
  </si>
  <si>
    <t>{060ba4b4-76b8-4261-b941-da549cc99d3d}</t>
  </si>
  <si>
    <t>Zateplení</t>
  </si>
  <si>
    <t>{8e38d5b6-e32d-4243-a767-357005f31348}</t>
  </si>
  <si>
    <t>Těžký obvodový plášť - detaily napojení</t>
  </si>
  <si>
    <t>{ceed48a1-a4ff-43eb-acaa-22dcebfde783}</t>
  </si>
  <si>
    <t>04</t>
  </si>
  <si>
    <t>TOP - Sokly</t>
  </si>
  <si>
    <t>{c6e80943-0ec5-456b-b3ab-83af931a9de5}</t>
  </si>
  <si>
    <t>Výkopy - zemní práce</t>
  </si>
  <si>
    <t>{a477f9f8-5a83-46f3-b1a3-235303a809cb}</t>
  </si>
  <si>
    <t>Sanace stáv. konstrukcí</t>
  </si>
  <si>
    <t>{bb88dbb1-66c2-4cc0-969f-baca0912279f}</t>
  </si>
  <si>
    <t>Podzemní konstrukce (perimetr)</t>
  </si>
  <si>
    <t>{5cd0a109-c413-43fd-aa4b-4b5b2771c6a9}</t>
  </si>
  <si>
    <t>Nadzemní konstrukce (sokl)</t>
  </si>
  <si>
    <t>{cdde3830-bc14-4391-97a2-87a1037167d9}</t>
  </si>
  <si>
    <t>05</t>
  </si>
  <si>
    <t>TOP - Výplně otvorů</t>
  </si>
  <si>
    <t>{21495f59-361d-4317-8cd3-537f25f5ee4d}</t>
  </si>
  <si>
    <t>Okna</t>
  </si>
  <si>
    <t>{7598c8f7-0a20-41bc-9856-4bc1eec3ea88}</t>
  </si>
  <si>
    <t>Dveře</t>
  </si>
  <si>
    <t>{5a54751c-6b27-4a25-9b6f-efda6065cfb5}</t>
  </si>
  <si>
    <t>06</t>
  </si>
  <si>
    <t>LOP - Východní fasáda</t>
  </si>
  <si>
    <t>{35f160d4-f778-444f-a951-1017483fce82}</t>
  </si>
  <si>
    <t>LOP VÝCHOD - konstrukce</t>
  </si>
  <si>
    <t>{5faee293-b2c5-49b4-bc0f-6fec245aa320}</t>
  </si>
  <si>
    <t>LOP VÝCHOD - výplně otvorů</t>
  </si>
  <si>
    <t>{71e52844-1000-428a-8c22-17bac6988ba8}</t>
  </si>
  <si>
    <t>LOP VÝCHOD - parapety, ostění a nadpraží</t>
  </si>
  <si>
    <t>{9019a985-4c05-499e-878a-1da65f6bb53a}</t>
  </si>
  <si>
    <t>LOP VÝCHOD - detaily napojení</t>
  </si>
  <si>
    <t>{83c43f2f-4786-4932-aa16-8fab737b4e65}</t>
  </si>
  <si>
    <t>07</t>
  </si>
  <si>
    <t>LOP - Západní fasáda</t>
  </si>
  <si>
    <t>{cda471bb-f9c3-45a8-ba7a-d68b5645111e}</t>
  </si>
  <si>
    <t>LOP ZÁPAD - konstrukce</t>
  </si>
  <si>
    <t>{478ff212-1538-459f-99a8-6baa9b3dc2e5}</t>
  </si>
  <si>
    <t>LOP ZÁPAD - výplně otvorů</t>
  </si>
  <si>
    <t>{07f6f0af-9694-4cb9-b887-a4e8bdd7c165}</t>
  </si>
  <si>
    <t>LOP ZÁPAD - plné neprůhledné plochy</t>
  </si>
  <si>
    <t>{17e11abf-8521-49de-a3a1-82628b88b8e2}</t>
  </si>
  <si>
    <t>LOP ZÁPAD - parapety, ostění a nadpraží</t>
  </si>
  <si>
    <t>{d94dadbc-7aed-48cb-8ab1-143a822eed00}</t>
  </si>
  <si>
    <t>LOP ZÁPAD - detaily napojení</t>
  </si>
  <si>
    <t>{75b96dd8-0169-49df-ae45-a6d92ffe99f1}</t>
  </si>
  <si>
    <t>08</t>
  </si>
  <si>
    <t>LOP - Jižní fasáda</t>
  </si>
  <si>
    <t>{72eda7d6-41f9-47bd-906b-28e8dd7b22ab}</t>
  </si>
  <si>
    <t>LOP JIH - konstrukce</t>
  </si>
  <si>
    <t>{3c271407-9fa4-4350-8b36-f8772ef5c17f}</t>
  </si>
  <si>
    <t>LOP JIH - výplně otvorů</t>
  </si>
  <si>
    <t>{10b63152-52b7-4219-a17b-8934f6da77a8}</t>
  </si>
  <si>
    <t>LOP JIH - plné neprůhledné plochy</t>
  </si>
  <si>
    <t>{292f5cec-c6f6-4323-84fa-167f6949d10a}</t>
  </si>
  <si>
    <t>LOP JIH - parapety, ostění a nadpraží</t>
  </si>
  <si>
    <t>{46743764-4c25-4cf6-b8ac-3669b94dbd3c}</t>
  </si>
  <si>
    <t>LOP JIH - detaily napojení</t>
  </si>
  <si>
    <t>{21fbb86c-fe90-4d46-a649-896c46f9ec0d}</t>
  </si>
  <si>
    <t>09</t>
  </si>
  <si>
    <t>LOP - Severní fasáda</t>
  </si>
  <si>
    <t>{9733da41-cf2c-4ca0-bcb6-b991726bc476}</t>
  </si>
  <si>
    <t>LOP SEVER - konstrukce</t>
  </si>
  <si>
    <t>{c5acdc3d-958d-4e41-b68d-69e2df386dc4}</t>
  </si>
  <si>
    <t>LOP SEVER - výplně otvorů</t>
  </si>
  <si>
    <t>{480005ac-f223-4166-9c52-fa834b73186c}</t>
  </si>
  <si>
    <t>LOP SEVER - plné neprůhledné plochy</t>
  </si>
  <si>
    <t>{d4628069-bb8c-4e9c-84a4-ed959f4dbf3c}</t>
  </si>
  <si>
    <t>LOP SEVER - parapety, ostění a nadpraží</t>
  </si>
  <si>
    <t>{d1f98a4c-2635-4fe1-b431-6983cea863d3}</t>
  </si>
  <si>
    <t>LOP SEVER - detaily napojení</t>
  </si>
  <si>
    <t>{5ff61eb3-3df5-480c-9767-948c34270941}</t>
  </si>
  <si>
    <t>10</t>
  </si>
  <si>
    <t>Venkovní doplňkové konstrukce OP</t>
  </si>
  <si>
    <t>{6e9d57f6-5b50-42dc-8df4-38ec3d9927af}</t>
  </si>
  <si>
    <t>Schodiště k hlavnímu vstupu</t>
  </si>
  <si>
    <t>{0cd46da5-19e6-4011-af33-2f6e67e6b2f3}</t>
  </si>
  <si>
    <t>Schodiště do bazénu a suterénu</t>
  </si>
  <si>
    <t>{7a253fe0-27ab-42ed-827d-a7e158d00240}</t>
  </si>
  <si>
    <t>Přístřešek nad schodištěm do bazénu a suterénu</t>
  </si>
  <si>
    <t>{6d63504f-1707-4739-b73d-a38a9a548666}</t>
  </si>
  <si>
    <t>Přístřešek na východní fasádě</t>
  </si>
  <si>
    <t>{a882f9e8-b177-4e98-b559-ed0b1abb7947}</t>
  </si>
  <si>
    <t>Zastřešení světlíků na jižní straně</t>
  </si>
  <si>
    <t>{5edc8872-89ff-4a57-9fc7-68f8f1ee2dff}</t>
  </si>
  <si>
    <t>Opěrná zeď na východní straně</t>
  </si>
  <si>
    <t>{79385dca-bd5a-45cb-8b0f-52ffe50cc798}</t>
  </si>
  <si>
    <t>G</t>
  </si>
  <si>
    <t>Opěrná zídka na jižní straně</t>
  </si>
  <si>
    <t>{a0a3ddf4-95cc-4877-a19b-56e3ce072032}</t>
  </si>
  <si>
    <t>H</t>
  </si>
  <si>
    <t>Oplechování ocelových sloupů v atriu</t>
  </si>
  <si>
    <t>{5ebc3f7a-9cd0-4513-ae09-55566ea05d3e}</t>
  </si>
  <si>
    <t>J</t>
  </si>
  <si>
    <t>Větrací mřížky, kryty skříní ELEKTRO apod.</t>
  </si>
  <si>
    <t>{b69c6252-8e18-4a0d-8572-a7ec8fd79f29}</t>
  </si>
  <si>
    <t>K</t>
  </si>
  <si>
    <t>Úniková lávka z 2.NP</t>
  </si>
  <si>
    <t>{d27d41c0-b5d8-40ce-810c-2415fd25bbff}</t>
  </si>
  <si>
    <t>11</t>
  </si>
  <si>
    <t>Vnitřní a dělící a doplňkové konstrukce</t>
  </si>
  <si>
    <t>{775f17f5-82f5-4781-9867-d798a517821c}</t>
  </si>
  <si>
    <t>Lehké příčky prosklené</t>
  </si>
  <si>
    <t>{37692777-0f2a-4ae4-bf1c-476720335802}</t>
  </si>
  <si>
    <t>Zděné příčky / dozdívky</t>
  </si>
  <si>
    <t>{eebc617b-61cd-48f5-b882-5904ea6c3729}</t>
  </si>
  <si>
    <t>Doplňkové konstrukce</t>
  </si>
  <si>
    <t>{2737f11d-5887-4353-8d83-e4ee2f933ff8}</t>
  </si>
  <si>
    <t>12</t>
  </si>
  <si>
    <t>Elektroinstalace</t>
  </si>
  <si>
    <t>{65a6b20a-fc9a-422e-859c-2001e32d6e16}</t>
  </si>
  <si>
    <t>Silnoproud</t>
  </si>
  <si>
    <t>{59a774ca-82ec-4bd4-a5de-1ed55f02dd32}</t>
  </si>
  <si>
    <t>Slaboproud</t>
  </si>
  <si>
    <t>{8cb66a97-09a1-47cd-89c7-393b08a97cee}</t>
  </si>
  <si>
    <t>Hromosvody</t>
  </si>
  <si>
    <t>{e3acf317-6ee6-4799-81c2-c46fc0a5b3ab}</t>
  </si>
  <si>
    <t>13</t>
  </si>
  <si>
    <t>Ústřední vytápění</t>
  </si>
  <si>
    <t>{d9a94709-a7ee-4ca6-8bc0-4f69569163c8}</t>
  </si>
  <si>
    <t>Regulace stáv. prvků ÚT</t>
  </si>
  <si>
    <t>{b26f84ad-bb23-49ff-9727-3e467c2f50d6}</t>
  </si>
  <si>
    <t>14</t>
  </si>
  <si>
    <t>Společné objekty, ostatní práce a konstrukce</t>
  </si>
  <si>
    <t>{0e92e5aa-ad7a-4a07-af88-8da381692259}</t>
  </si>
  <si>
    <t>Lešení</t>
  </si>
  <si>
    <t>{085ecd4c-fcd7-40b3-835e-eadc45683513}</t>
  </si>
  <si>
    <t>Ochrana a úpravy vzrostlé zeleně</t>
  </si>
  <si>
    <t>{c77d8796-72d8-45da-9c48-51e41b5dd10f}</t>
  </si>
  <si>
    <t>Ostatní práce a konstrukce</t>
  </si>
  <si>
    <t>{ee4c765a-98b2-46e4-989d-d1931f03c99b}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</si>
  <si>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</si>
  <si>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</si>
  <si>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</si>
  <si>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</si>
  <si>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</si>
  <si>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</si>
  <si>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</si>
  <si>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Přípravné práce - zařízení staveniště</t>
  </si>
  <si>
    <t>Soupis:</t>
  </si>
  <si>
    <t>A - Zařízení staveniště</t>
  </si>
  <si>
    <t>ulice Weberova, Praha 5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</si>
  <si>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</si>
  <si>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</si>
  <si>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</si>
  <si>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</si>
  <si>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</si>
  <si>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</si>
  <si>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</si>
  <si>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</si>
  <si>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</si>
  <si>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</si>
  <si>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</si>
  <si>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</si>
  <si>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</si>
  <si>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</si>
  <si>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</si>
  <si>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</si>
  <si>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</si>
  <si>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</si>
  <si>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</si>
  <si>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</si>
  <si>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</si>
  <si>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</si>
  <si>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</si>
  <si>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</si>
  <si>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000100001R</t>
  </si>
  <si>
    <t>Doprava a zařízení staveniště</t>
  </si>
  <si>
    <t>kpl</t>
  </si>
  <si>
    <t>512</t>
  </si>
  <si>
    <t>-1209598172</t>
  </si>
  <si>
    <t>000100002R</t>
  </si>
  <si>
    <t>658219797</t>
  </si>
  <si>
    <t>3</t>
  </si>
  <si>
    <t>000100003R</t>
  </si>
  <si>
    <t>Provizorní připojení vody a elektro 380V vč. osazení měření</t>
  </si>
  <si>
    <t>1439039957</t>
  </si>
  <si>
    <t>02 - Demolice</t>
  </si>
  <si>
    <t>A - Vnitřní konstrukce</t>
  </si>
  <si>
    <t>Pozn.: agregované položky jako komplet činností vč. odvozu a deponie odpadu</t>
  </si>
  <si>
    <t>000200001R</t>
  </si>
  <si>
    <t>Demontáž vnitřní celoprosklené dělící stěny ocelohliníkového systému "Stavokonstrukce"  ve vestibulu</t>
  </si>
  <si>
    <t>m2</t>
  </si>
  <si>
    <t>-661133194</t>
  </si>
  <si>
    <t>VV</t>
  </si>
  <si>
    <t>(12,69+5,6+3,3)*3,1</t>
  </si>
  <si>
    <t>Součet</t>
  </si>
  <si>
    <t>000200002R</t>
  </si>
  <si>
    <t>Odstranění podhledu "FEAL" ve vestibulu</t>
  </si>
  <si>
    <t>-1002402004</t>
  </si>
  <si>
    <t>000200003R</t>
  </si>
  <si>
    <t>Demontáž stáv. krytů těles ÚT v tělocvičně (samostatně stojící) (truhlářský prvek na ocelové jackelové nosné konstrukci)</t>
  </si>
  <si>
    <t>m</t>
  </si>
  <si>
    <t>1540736360</t>
  </si>
  <si>
    <t>5*1,9+1,5+2,9</t>
  </si>
  <si>
    <t>000200004R</t>
  </si>
  <si>
    <t>Demontáž vnitřní ocelové mříže na podestě 3.NP</t>
  </si>
  <si>
    <t>ks</t>
  </si>
  <si>
    <t>2140276161</t>
  </si>
  <si>
    <t>B - TOP - Štítové a obvodové stěny</t>
  </si>
  <si>
    <t>000201001R</t>
  </si>
  <si>
    <t xml:space="preserve">Sejmutí (oškrábání) svrchního břizolitu vnější omítky </t>
  </si>
  <si>
    <t>-586846640</t>
  </si>
  <si>
    <t>(607,75-75,02)+(644,74-160,41)+(280,37-2,1)+(102,57-6,48)</t>
  </si>
  <si>
    <t>000201002R</t>
  </si>
  <si>
    <t>Odstranění vnější jádrové omítky v místech zasolení v důsledku zatékání (odhad výměry)</t>
  </si>
  <si>
    <t>255776161</t>
  </si>
  <si>
    <t>000201003R</t>
  </si>
  <si>
    <t>Vybourání copilitových tvárnic (jižní a severní fasáda)</t>
  </si>
  <si>
    <t>-277658789</t>
  </si>
  <si>
    <t>(46,98-3,36*4)+(119,88-3,36*6)</t>
  </si>
  <si>
    <t>000201004R</t>
  </si>
  <si>
    <t>Odstranění vnitřních ochranných mříží (chodba v 2.NP)</t>
  </si>
  <si>
    <t>-271383711</t>
  </si>
  <si>
    <t>5</t>
  </si>
  <si>
    <t>000201005R</t>
  </si>
  <si>
    <t>Odstranění vnitřních ochranných sítí v tělocvičnách</t>
  </si>
  <si>
    <t>1691141567</t>
  </si>
  <si>
    <t>6</t>
  </si>
  <si>
    <t>000201006R</t>
  </si>
  <si>
    <t>Demontáž stáv. krytů těles ÚT v tělocvičnách (truhlářský prvek na ocelové jackelové nosné konstrukci)</t>
  </si>
  <si>
    <t>1899412957</t>
  </si>
  <si>
    <t>7</t>
  </si>
  <si>
    <t>000201007R</t>
  </si>
  <si>
    <t>Vybourání sklobetonových tvárnic</t>
  </si>
  <si>
    <t>966088259</t>
  </si>
  <si>
    <t>8</t>
  </si>
  <si>
    <t>000201008R</t>
  </si>
  <si>
    <t>Odstranění podhledu "FEAL" nad hlavním vstupem (vč. osvětlení)</t>
  </si>
  <si>
    <t>1844970988</t>
  </si>
  <si>
    <t>9</t>
  </si>
  <si>
    <t>000201009R</t>
  </si>
  <si>
    <t>Vybourání oken</t>
  </si>
  <si>
    <t>961359027</t>
  </si>
  <si>
    <t>000201010R</t>
  </si>
  <si>
    <t>Vybourání dveří</t>
  </si>
  <si>
    <t>-239532467</t>
  </si>
  <si>
    <t>C - TOP - Sokly, obvodové stěny 1.PP, opěrné zídky</t>
  </si>
  <si>
    <t>000202001R</t>
  </si>
  <si>
    <t>Sejmutí kabřincového obkladu</t>
  </si>
  <si>
    <t>86964194</t>
  </si>
  <si>
    <t>48,62+74,57+81,61+12,16</t>
  </si>
  <si>
    <t>000202002R</t>
  </si>
  <si>
    <t xml:space="preserve">Odstranění jádrové omítky (podkladu pod obklad) </t>
  </si>
  <si>
    <t>-638389889</t>
  </si>
  <si>
    <t>"dtto výměra sejmutí kabřincového obkladu"</t>
  </si>
  <si>
    <t>000202003R</t>
  </si>
  <si>
    <t>Odstranění bet. dlaždic okapního chodníčku š.400mm</t>
  </si>
  <si>
    <t>-1216926216</t>
  </si>
  <si>
    <t>000202004R</t>
  </si>
  <si>
    <t>Ubourání zídek v atriu</t>
  </si>
  <si>
    <t>m3</t>
  </si>
  <si>
    <t>1602093815</t>
  </si>
  <si>
    <t>8,34*0,25</t>
  </si>
  <si>
    <t>000202005R</t>
  </si>
  <si>
    <t>-1344529293</t>
  </si>
  <si>
    <t>000202006R</t>
  </si>
  <si>
    <t>-964826941</t>
  </si>
  <si>
    <t>D - LOP - Boletice</t>
  </si>
  <si>
    <t>pozn.: demontáž vnitřních obkladových panelů LOP obsahujících azbest podléhá vč. odvozu a deponie zvláštnímu režimu - zhotovitel je v souladu s platnou legislativou povinen provést a řádně dokladovat zejména:_x000D_
_x000D_
- zpracování dokumentace a její odsouhlasení s HS_x000D_
- vybourání úchytů panelů_x000D_
- demontáž, odvoz a likvidaci LOP typ "Boletice"_x000D_
- demontáž, odvoz a likvidaci azbestových materiálů a materiálů azbestem kontaminovaných_x000D_
- dekontaminaci budovy po ukončení demontáže_x000D_
- kontrolní měření po dobu realizace_x000D_
- výstupní měření akreditovanou laboratoří prokazující likvidaci azbestového nebezpečí_x000D_
- úklid po provedení prací vč. odvozu odpadu_x000D_
- separování a likvidaci odpadu v souladu s platnými předpisy_x000D_
- zhotovení dokumentace skutečného provedení_x000D_
- předání dokladů opravňujících zhotovitele (nebo jeho subdodavatele) k nakládání s nebezpečným odpadem na území Hl.m. Prahy objednateli:_x000D_
Živnostenský list, Koncesní listina, Souhlas MHMP k nakládání s azbestovým odpadem na území Hl.m. Prahy, Certifikáty ISO 9001 a 14001 na výše specifikované práce_x000D_
_x000D_
Pozn.: agregované položky jako komplet činností vč. odvozu a deponie odpadu</t>
  </si>
  <si>
    <t>000203001R</t>
  </si>
  <si>
    <t>Demontáž LOP typ "Boletice" - fasáda západní</t>
  </si>
  <si>
    <t>872963704</t>
  </si>
  <si>
    <t>000203002R</t>
  </si>
  <si>
    <t>Demontáž stáv. krytů těles ÚT (truhlářský prvek na ocelové jackelové nosné konstrukci)</t>
  </si>
  <si>
    <t>-1087726928</t>
  </si>
  <si>
    <t>E - LOP - Stavokonstrukce</t>
  </si>
  <si>
    <t>000204001R</t>
  </si>
  <si>
    <t>Demontáž celoprosklených konstrukcí vstupních dveří ocelohliníkového systému "Stavokonstrukce"</t>
  </si>
  <si>
    <t>1121623597</t>
  </si>
  <si>
    <t>F - Venkovní doplňkové konstrukce</t>
  </si>
  <si>
    <t>000205001R</t>
  </si>
  <si>
    <t>Odstranění ocelové konstrukce lehkého zastřešení vstupního schodiště do bazénu - komplet prvků vč. zábradlí a laminátové krytiny</t>
  </si>
  <si>
    <t>1343097813</t>
  </si>
  <si>
    <t>000205002R</t>
  </si>
  <si>
    <t>Odstranění ocelové konstrukce lehkého zastřešení světlíků - komplet prvků vč. zábradlí a laminátové krytiny</t>
  </si>
  <si>
    <t>-678580720</t>
  </si>
  <si>
    <t>000205003R</t>
  </si>
  <si>
    <t>Odstranění ocelové konstrukce lehkého zastřešení na východní fasádě - komplet prvků vč. laminátové krytiny</t>
  </si>
  <si>
    <t>695482813</t>
  </si>
  <si>
    <t>03 - TOP - Štítové a obvodové stěny</t>
  </si>
  <si>
    <t>A - Úprava konstrukcí - sanace podkladu</t>
  </si>
  <si>
    <t>000301001R</t>
  </si>
  <si>
    <t>Penetrace ploch po sejmutí poškozené jádrové omítky</t>
  </si>
  <si>
    <t>-1125908761</t>
  </si>
  <si>
    <t>000301002R</t>
  </si>
  <si>
    <t>Omítnutí ploch po sejmutí jádrové omítky</t>
  </si>
  <si>
    <t>-275011008</t>
  </si>
  <si>
    <t>B - Dozdívky</t>
  </si>
  <si>
    <t>000302001R</t>
  </si>
  <si>
    <t>Dozdění stěny SUPER/POROTHERM 20 P+D (P10/M5) - zmenšení otvoru pro hlavní vstupní dveře</t>
  </si>
  <si>
    <t>2036782543</t>
  </si>
  <si>
    <t>1*0,2</t>
  </si>
  <si>
    <t>000302002R</t>
  </si>
  <si>
    <t>Vyzdění obvodové stěny SUPER/POROTHERM 20 P+D (P10/M5) - západní fasáda 1.NP (šatny)</t>
  </si>
  <si>
    <t>2103482059</t>
  </si>
  <si>
    <t>(52,74-13,5)*0,2</t>
  </si>
  <si>
    <t>52,74-13,5</t>
  </si>
  <si>
    <t>000302003R</t>
  </si>
  <si>
    <t>Osazení překladů SUPERTHERM 23,8 l=1000 mm</t>
  </si>
  <si>
    <t>-2129456479</t>
  </si>
  <si>
    <t>000302004R</t>
  </si>
  <si>
    <t>Zmenšení / zazdění okenních otvorů SUPER/POROTHERM 30 P+D (P10/M5) - jižní fasáda 2.NP a 3.NP</t>
  </si>
  <si>
    <t>-1163891820</t>
  </si>
  <si>
    <t>34,89*0,3</t>
  </si>
  <si>
    <t>C - Zateplení</t>
  </si>
  <si>
    <t>Pozn.: volba struktury omítky vč. barevného odstínu podléhá schválení architekta</t>
  </si>
  <si>
    <t>000303001R</t>
  </si>
  <si>
    <t xml:space="preserve">TOP-01  aplikace systému dodatečného kontaktního zateplení s omítkou (ETICS) na bázi minerálních vln - tl. 150mm, silikátová omítka šedá </t>
  </si>
  <si>
    <t>-2146625393</t>
  </si>
  <si>
    <t>287,15+484,33+245,8+122,66</t>
  </si>
  <si>
    <t>000303002R</t>
  </si>
  <si>
    <t xml:space="preserve">TOP-02  aplikace systému dodatečného kontaktního zateplení s omítkou (ETICS) na bázi minerálních vln - tl. 150mm, silikátová omítka šedomodrá </t>
  </si>
  <si>
    <t>-1208285639</t>
  </si>
  <si>
    <t>287,77+28,93+23,67</t>
  </si>
  <si>
    <t>000303003R</t>
  </si>
  <si>
    <t>Aplikace systému dodatečného kontaktního zateplení s omítkou (ETICS) na bázi minerálních vln - tl. 20mm (ostění okenních otvorů)</t>
  </si>
  <si>
    <t>455018012</t>
  </si>
  <si>
    <t>000303004R</t>
  </si>
  <si>
    <t>Sádrokartonový podhled v atriu nad hlavním vchodem - komplet prvků vč. roznášecího roštu a vkládané tep. izolace ORSIL 100 mm</t>
  </si>
  <si>
    <t>-1449040915</t>
  </si>
  <si>
    <t>000303005R</t>
  </si>
  <si>
    <t>Aplikace systému dodatečného kontaktního zateplení s omítkou (ETICS) na bázi minerálních vln - tl. 100mm, silikátová omítka šedá (podhled v atriu nad hlavním vchodem)</t>
  </si>
  <si>
    <t>983545594</t>
  </si>
  <si>
    <t>D - Těžký obvodový plášť - detaily napojení</t>
  </si>
  <si>
    <t>000304001R</t>
  </si>
  <si>
    <t>Napojení TOP-01 na atiku - komplet prvků dle detailu</t>
  </si>
  <si>
    <t>542627545</t>
  </si>
  <si>
    <t>000304002R</t>
  </si>
  <si>
    <t>Napojení TOP-02 na atiku - komplet prvků dle detailu</t>
  </si>
  <si>
    <t>2061268077</t>
  </si>
  <si>
    <t>000304003R</t>
  </si>
  <si>
    <t xml:space="preserve">Napojení TOP-01 na sokl TOP-03 - komplet prvků </t>
  </si>
  <si>
    <t>1533764014</t>
  </si>
  <si>
    <t>000304004R</t>
  </si>
  <si>
    <t xml:space="preserve">Napojení TOP-02 na sokl TOP-03 - komplet prvků </t>
  </si>
  <si>
    <t>1740167991</t>
  </si>
  <si>
    <t>04 - TOP - Sokly</t>
  </si>
  <si>
    <t>A - Výkopy - zemní práce</t>
  </si>
  <si>
    <t>000401001R</t>
  </si>
  <si>
    <t>Obnažení základu do hloubky cca. 500mm pod úroveň terénu, š.500mm</t>
  </si>
  <si>
    <t>1105281364</t>
  </si>
  <si>
    <t>"Výkres DPS D-50" 62,28*0,5*0,5</t>
  </si>
  <si>
    <t>000401002R</t>
  </si>
  <si>
    <t>Demolice izolační přizdívky (CDM 125) do hloubky 500mm</t>
  </si>
  <si>
    <t>971934559</t>
  </si>
  <si>
    <t>"Výkres DPS D-50" 62,28*0,5*0,125</t>
  </si>
  <si>
    <t>B - Sanace stáv. konstrukcí</t>
  </si>
  <si>
    <t>000402001R</t>
  </si>
  <si>
    <t>Sanace poškozené asfaltové izolace proti zemní vlhkosti - povlakový gumoasfaltový nátěr - komplet vč. očištění a penetrace</t>
  </si>
  <si>
    <t>1603923162</t>
  </si>
  <si>
    <t>000402002R</t>
  </si>
  <si>
    <t>2004356532</t>
  </si>
  <si>
    <t>"Výkres DPS D-50" 48,62+74,57+81,61+12,16</t>
  </si>
  <si>
    <t>000402003R</t>
  </si>
  <si>
    <t>Omítnutí ploch sanační omítkou pro sokly ve vlhkém prostředí</t>
  </si>
  <si>
    <t>-1424403489</t>
  </si>
  <si>
    <t>"dtto penetrace ploch po sejmutí poškozené jádrové omítky"</t>
  </si>
  <si>
    <t>C - Podzemní konstrukce (perimetr)</t>
  </si>
  <si>
    <t>000403001R</t>
  </si>
  <si>
    <t>Aplikace systému dodatečného zateplení perimetru - EPS-PER 100mm do hloubky cca. 500mm pod úroveň terénu</t>
  </si>
  <si>
    <t>704353907</t>
  </si>
  <si>
    <t>"dtto výměra demolice izolační přizdívky 04_A_02"</t>
  </si>
  <si>
    <t>"Výkres DPS D-50" 62,28*0,5</t>
  </si>
  <si>
    <t>000403002R</t>
  </si>
  <si>
    <t>Zakrytí perimetru nopovou folií do hloubky 500mm</t>
  </si>
  <si>
    <t>-252273654</t>
  </si>
  <si>
    <t>"dtto výměra aplikace systému dodatečného zateplení04_C_01"</t>
  </si>
  <si>
    <t>000403003R</t>
  </si>
  <si>
    <t>Hutněný násyp F8-16 - profil 600x450mm</t>
  </si>
  <si>
    <t>-103156756</t>
  </si>
  <si>
    <t>"Výkres DPS D-50" 62,28*0,6*0,45</t>
  </si>
  <si>
    <t>000403004R</t>
  </si>
  <si>
    <t>Provedení zahradní betonové obruby 250x50mm - komplet</t>
  </si>
  <si>
    <t>391778134</t>
  </si>
  <si>
    <t>000403005R</t>
  </si>
  <si>
    <t>Oblázkový obsyp (kačírek) F16-32 - profil 450x100mm</t>
  </si>
  <si>
    <t>1475104136</t>
  </si>
  <si>
    <t>"dtto výměra provední zahradní betonové obruby 04_C_04"</t>
  </si>
  <si>
    <t>"Výkres DPS D-50" 64,5*0,45*0,1</t>
  </si>
  <si>
    <t>D - Nadzemní konstrukce (sokl)</t>
  </si>
  <si>
    <t>000404001R</t>
  </si>
  <si>
    <t xml:space="preserve">TOP-03  aplikace systému dodatečného kontaktního zateplení pro plošně lepený keramický obklad (ETICS) na bázi EPS-PER - tl. 100mm </t>
  </si>
  <si>
    <t>449709434</t>
  </si>
  <si>
    <t>"Výkres DPS D-50" 54,15+74,57+40,28+12,16</t>
  </si>
  <si>
    <t>000404002R</t>
  </si>
  <si>
    <t>Aplikace systému dodatečného kontaktního zateplení pro plošně lepený keramický obklad (ETICS) na bázi EPS-PER - tl. 20mm (ostění okenních otvorů v suterénu)</t>
  </si>
  <si>
    <t>-1017588653</t>
  </si>
  <si>
    <t>"Výkres DPS D-50" 2,25*0,12*4</t>
  </si>
  <si>
    <t>000404003R</t>
  </si>
  <si>
    <t>Začištění hran zdiva po ubourání opěrné zídky v atriu</t>
  </si>
  <si>
    <t>-1396704954</t>
  </si>
  <si>
    <t>"Výkres DPS D-50" 2,1*0,25</t>
  </si>
  <si>
    <t>000404004R</t>
  </si>
  <si>
    <t>Dozdění částí opěrných zídek v atriu do roviny</t>
  </si>
  <si>
    <t>-1466702216</t>
  </si>
  <si>
    <t>"Výkres DPS D-50" (0,21*0,25)*2</t>
  </si>
  <si>
    <t>000404005R</t>
  </si>
  <si>
    <t>Omítnutí ploch sanační omítkou pro sokly ve vlhkém prostředí (opěrné zídky v atriu)</t>
  </si>
  <si>
    <t>1705219674</t>
  </si>
  <si>
    <t>"Výkres DPS D-50" 17,3+(15,65*0,25)</t>
  </si>
  <si>
    <t>000404006R</t>
  </si>
  <si>
    <t>Provedení keramického obkladu soklu - typ "Arte Casa Ceramiche - 02031 Scirocco noce rettificato 29,8x60" lepený na flexibilní mrazuvzdorné lepidlo pro exteriérové obklady - komplet prvků</t>
  </si>
  <si>
    <t>-687503437</t>
  </si>
  <si>
    <t>součet ploch 04_D_01 + 04_D_02 + 04_D_05 = 203,5 m2</t>
  </si>
  <si>
    <t>181,1600+1,08+21,2125</t>
  </si>
  <si>
    <t>05 - TOP - Výplně otvorů</t>
  </si>
  <si>
    <t>A - Okna</t>
  </si>
  <si>
    <t>000501001R</t>
  </si>
  <si>
    <t>Okno č.06 AL 1200x2750mm - komplet prvků dle tabulky výplní otvorů vč. parapetů a úprav ostění a nadpraží</t>
  </si>
  <si>
    <t>-1375054425</t>
  </si>
  <si>
    <t>000501002R</t>
  </si>
  <si>
    <t>Okno č.07 AL 750x1800mm - komplet prvků dle tabulky výplní otvorů vč. parapetů a úprav ostění a nadpraží</t>
  </si>
  <si>
    <t>1910514899</t>
  </si>
  <si>
    <t>000501003R</t>
  </si>
  <si>
    <t>Okno č.08 AL 750x1800mm - komplet prvků dle tabulky výplní otvorů vč. parapetů a úprav ostění a nadpraží</t>
  </si>
  <si>
    <t>481759420</t>
  </si>
  <si>
    <t>000501004R</t>
  </si>
  <si>
    <t>Okno č.09 AL 1800x1800mm - komplet prvků dle tabulky výplní otvorů vč. parapetů a úprav ostění a nadpraží</t>
  </si>
  <si>
    <t>-398134653</t>
  </si>
  <si>
    <t>000501005R</t>
  </si>
  <si>
    <t>Okno č.10 AL 1200x2000mm - komplet prvků dle tabulky výplní otvorů vč. parapetů a úprav ostění a nadpraží</t>
  </si>
  <si>
    <t>-87114716</t>
  </si>
  <si>
    <t>000501006R</t>
  </si>
  <si>
    <t>Okno č.11 AL 1800x900mm - komplet prvků dle tabulky výplní otvorů vč. parapetů a úprav ostění a nadpraží, vč. elektromotorického otvírače, dešťového senzoru a prvků napojení na centrální ovládání</t>
  </si>
  <si>
    <t>-182422792</t>
  </si>
  <si>
    <t>000501007R</t>
  </si>
  <si>
    <t>Okno č.12 AL 1200x2500mm - komplet prvků dle tabulky výplní otvorů vč. parapetů a úprav ostění a nadpraží</t>
  </si>
  <si>
    <t>-216447122</t>
  </si>
  <si>
    <t>000501008R</t>
  </si>
  <si>
    <t>Okno č.13 AL 1200x2100mm - komplet prvků dle tabulky výplní otvorů vč. parapetů a úprav ostění a nadpraží</t>
  </si>
  <si>
    <t>1174476588</t>
  </si>
  <si>
    <t>000501009R</t>
  </si>
  <si>
    <t>Okno č.14 AL 1800x700mm - komplet prvků dle tabulky výplní otvorů vč. parapetů a úprav ostění a nadpraží</t>
  </si>
  <si>
    <t>875165086</t>
  </si>
  <si>
    <t>000501010R</t>
  </si>
  <si>
    <t>Okno č.15 AL 1800x700mm - komplet prvků dle tabulky výplní otvorů vč. parapetů a úprav ostění a nadpraží</t>
  </si>
  <si>
    <t>1356898862</t>
  </si>
  <si>
    <t>000501011R</t>
  </si>
  <si>
    <t>Okno č.16 AL 880x400mm - komplet prvků dle tabulky výplní otvorů vč. parapetů a úprav ostění a nadpraží</t>
  </si>
  <si>
    <t>-2137662305</t>
  </si>
  <si>
    <t>000501012R</t>
  </si>
  <si>
    <t>Okno č.17 AL 600x600mm - komplet prvků dle tabulky výplní otvorů vč. parapetů a úprav ostění a nadpraží</t>
  </si>
  <si>
    <t>-1922871562</t>
  </si>
  <si>
    <t>000501013R</t>
  </si>
  <si>
    <t>Okno č.18 AL 900x1600mm - komplet prvků dle tabulky výplní otvorů vč. parapetů a úprav ostění a nadpraží</t>
  </si>
  <si>
    <t>1154706871</t>
  </si>
  <si>
    <t>B - Dveře</t>
  </si>
  <si>
    <t>000502001R</t>
  </si>
  <si>
    <t>Vstupní dveře dvoukřídlé č.2/L 1650x2300mm AL (SCHÜCO ADS 75.SI RAL 9006 nebo odp.) - komplet prvků dle tabulky výplní otvorů vč. úprav ostění a nadpraží a zasklení U=1,1W/m2k (THERMOBEL nebo odp.), panikové kování</t>
  </si>
  <si>
    <t>-2064377534</t>
  </si>
  <si>
    <t>000502002R</t>
  </si>
  <si>
    <t>Vstupní dveře  do suterénuč.10/L 900x2700mm - komplet prvků dle tabulky výplní otvorů vč. úprav ostění a nadpraží</t>
  </si>
  <si>
    <t>-1491056427</t>
  </si>
  <si>
    <t>000502003R</t>
  </si>
  <si>
    <t>Únikové dveře č.11/L 1200x2800mm AL (SCHÜCO ADS 75.SI RAL 9006 nebo odp.) - komplet prvků dle tabulky výplní otvorů vč. úprav ostění a nadpraží a zasklení U=1,1W/m2k (THERMOBEL nebo odp.), panikové kování</t>
  </si>
  <si>
    <t>216410319</t>
  </si>
  <si>
    <t>06 - LOP - Východní fasáda</t>
  </si>
  <si>
    <t>A - LOP VÝCHOD - konstrukce</t>
  </si>
  <si>
    <t>DOPLNIT ! ! !</t>
  </si>
  <si>
    <t xml:space="preserve">Pozn.: AL systém lehkého obvodového pláště (SCHÜCO FW 50+HI nebo odp.) - návrh staticky účinné hloubky profilů jakož i veškeré změny oproti projektu podléhají schválení </t>
  </si>
  <si>
    <t>000601001R</t>
  </si>
  <si>
    <t>Vertikální prvky - obdélníkové sloupky 120x50mm - komplet včetně kotvících prvků zasklení, spojovacích prvků, kotvících a pomocných konstrukcí - RAL 9007 nebo odp.)</t>
  </si>
  <si>
    <t>1202081200</t>
  </si>
  <si>
    <t>000601002R</t>
  </si>
  <si>
    <t>Horizontální prvky - obdélníkové paždíky 120x50mm - komplet včetně kotvících prvků zasklení, spojovacích prvků, kotvících a pomocných konstrukcí - RAL 9007 nebo odp.)</t>
  </si>
  <si>
    <t>-521683202</t>
  </si>
  <si>
    <t>B - LOP VÝCHOD - výplně otvorů</t>
  </si>
  <si>
    <t>Pozn.: jsou uváděny osové rozměry polí primárního sloupkopříčkového systému</t>
  </si>
  <si>
    <t>000602001R</t>
  </si>
  <si>
    <t>Vložené dveře č.01/L AL 1900x2475mm (SCHÜCO ADS 75.SI RAL 9006 nebo odp.) - komplet prvků dle tabulky výplní otvorů vč. zasklení U=1,1W/m2k (THERMOBEL nebo odp.), panikové kování</t>
  </si>
  <si>
    <t>692242109</t>
  </si>
  <si>
    <t>000602002R</t>
  </si>
  <si>
    <t>Vložené pevné průhledné zasklení 405x950mm U=1,1W/m2K (THERMOBEL nebo odp.) plastový meziskelní rámeček</t>
  </si>
  <si>
    <t>1142909659</t>
  </si>
  <si>
    <t>000602003R</t>
  </si>
  <si>
    <t>Vložené pevné průhledné zasklení 405x1525mm U=1,1W/m2K (THERMOBEL nebo odp.) plastový meziskelní rámeček</t>
  </si>
  <si>
    <t>2101756385</t>
  </si>
  <si>
    <t>000602004R</t>
  </si>
  <si>
    <t>Vložené pevné průhledné zasklení 405x520mm U=1,1W/m2K (THERMOBEL nebo odp.) plastový meziskelní rámeček</t>
  </si>
  <si>
    <t>1994577457</t>
  </si>
  <si>
    <t>000602005R</t>
  </si>
  <si>
    <t>Vložené pevné průhledné zasklení 1900x520mm U=1,1W/m2K (THERMOBEL nebo odp.) plastový meziskelní rámeček</t>
  </si>
  <si>
    <t>799680429</t>
  </si>
  <si>
    <t>D - LOP VÝCHOD - parapety, ostění a nadpraží</t>
  </si>
  <si>
    <t>000604001R</t>
  </si>
  <si>
    <t>Oprava vnitřních omítek ostění, nadpraží a parapetů po demolici stáv. LOP - komplet vč. napojení a maleb</t>
  </si>
  <si>
    <t>-920634072</t>
  </si>
  <si>
    <t>8,85*0,3</t>
  </si>
  <si>
    <t>000604002R</t>
  </si>
  <si>
    <t>Ostění / nadpraží - komplet prvků</t>
  </si>
  <si>
    <t>-18445844</t>
  </si>
  <si>
    <t>E - LOP VÝCHOD - detaily napojení</t>
  </si>
  <si>
    <t>000605001R</t>
  </si>
  <si>
    <t>napojení LOP na průvlak (horizontální) - komplet prvků</t>
  </si>
  <si>
    <t>1644297103</t>
  </si>
  <si>
    <t>000605002R</t>
  </si>
  <si>
    <t>Napojení LOP na sloupy (vertikální) - komplet prvků</t>
  </si>
  <si>
    <t>-677782902</t>
  </si>
  <si>
    <t>2*3,045</t>
  </si>
  <si>
    <t>07 - LOP - Západní fasáda</t>
  </si>
  <si>
    <t>A - LOP ZÁPAD - konstrukce</t>
  </si>
  <si>
    <t>000701001R</t>
  </si>
  <si>
    <t>1805816642</t>
  </si>
  <si>
    <t>000701002R</t>
  </si>
  <si>
    <t>-1404864638</t>
  </si>
  <si>
    <t>B - LOP ZÁPAD - výplně otvorů</t>
  </si>
  <si>
    <t>000702001R</t>
  </si>
  <si>
    <t>Vložené okno č.01 AL 1200x2050mm LEVÉ (SCHÜCO AWS 75.SI+ RAL 9006 nebo odp.) - komplet prvků dle tabulky výplní otvorů vč. zasklení U=0,9W/m2K (THERMOBEL nebo odp.)</t>
  </si>
  <si>
    <t>-935722620</t>
  </si>
  <si>
    <t>000702002R</t>
  </si>
  <si>
    <t xml:space="preserve">Vložené okno č.02 AL 1200x2050mm PRAVÉ (SCHÜCO AWS 75.SI+ RAL 9006 nebo odp.) - komplet prvků dle tabulky výplní otvorů vč. zasklení U=0,9W/m2K (THERMOBEL nebo </t>
  </si>
  <si>
    <t>-712386996</t>
  </si>
  <si>
    <t>000702003R</t>
  </si>
  <si>
    <t>Vložené okno č.03 AL 1050x2050mm PRAVÉ (SCHÜCO AWS 75.SI+ RAL 9006 nebo odp.) - komplet prvků dle tabulky výplní otvorů vč. zasklení U=0,9W/m2K (THERMOBEL nebo odp.)</t>
  </si>
  <si>
    <t>-419516638</t>
  </si>
  <si>
    <t>C - LOP ZÁPAD - plné neprůhledné plochy</t>
  </si>
  <si>
    <t>Pozn.: jakékoliv změny konstrukčního řešení oproti projektu podléhají schválení architekta ještě před ukončením zadávacího řízení -provedení dle Objektu B_x000D_
Pozn.: technologie a barevnost zasklení vč. stupně průhlednosti podléhá schválení architekta před ukončením zadávacího řízení_x000D_
Pozn.: jsou uváděny osové rozměry polí primárního sloupkopříčkového systému</t>
  </si>
  <si>
    <t>000703001R</t>
  </si>
  <si>
    <t>Pevná výplň C1 600x2050mm (sklo červené Glaverbel Float clear 6 mm tempered RESTEX, min. vlna 120mm, ALUCOBOND č.400 4mm)</t>
  </si>
  <si>
    <t>-212849250</t>
  </si>
  <si>
    <t>000703002R</t>
  </si>
  <si>
    <t>Pevná výplň C2 600x1525mm (sklo červené Glaverbel Float clear 6 mm tempered RESTEX, min. vlna 120mm, ALUCOBOND č.400 4mm)</t>
  </si>
  <si>
    <t>469448530</t>
  </si>
  <si>
    <t>000703003R</t>
  </si>
  <si>
    <t>Pevná výplň C3 600x850mm (sklo červené Glaverbel Float clear 6 mm tempered RESTEX, min. vlna 120mm, ALUCOBOND č.400 4mm)</t>
  </si>
  <si>
    <t>1574887217</t>
  </si>
  <si>
    <t>000703004R</t>
  </si>
  <si>
    <t>Pevná výplň C4 600x550mm (sklo červené Glaverbel Float clear 6 mm tempered RESTEX, min. vlna 120mm, ALUCOBOND č.400 4mm)</t>
  </si>
  <si>
    <t>833418050</t>
  </si>
  <si>
    <t>000703005R</t>
  </si>
  <si>
    <t>Pevná výplň R1 600x2050mm (sklo oranžové Glaverbel Float clear 6 mm tempered RESTEX, min. vlna 120mm, ALUCOBOND č.400 4mm)</t>
  </si>
  <si>
    <t>-1171541084</t>
  </si>
  <si>
    <t>000703006R</t>
  </si>
  <si>
    <t>Pevná výplň R2 600x1525mm (sklo oranžové Glaverbel Float clear 6 mm tempered RESTEX, min. vlna 120mm, ALUCOBOND č.400 4mm)</t>
  </si>
  <si>
    <t>-1785965043</t>
  </si>
  <si>
    <t>000703007R</t>
  </si>
  <si>
    <t>Pevná výplň R3 600x850mm (sklo oranžové Glaverbel Float clear 6 mm tempered RESTEX, min. vlna 120mm, ALUCOBOND č.400 4mm)</t>
  </si>
  <si>
    <t>-2058841621</t>
  </si>
  <si>
    <t>000703008R</t>
  </si>
  <si>
    <t>Pevná výplň R4 600x550mm (sklo oranžové Glaverbel Float clear 6 mm tempered RESTEX, min. vlna 120mm, ALUCOBOND č.400 4mm)</t>
  </si>
  <si>
    <t>-1947580338</t>
  </si>
  <si>
    <t>000703009R</t>
  </si>
  <si>
    <t>Pevná výplň Z1 600x2050mm (sklo žluté Glaverbel Float clear 6 mm tempered RESTEX, min. vlna 120mm, ALUCOBOND č.400 4mm)</t>
  </si>
  <si>
    <t>1452492212</t>
  </si>
  <si>
    <t>000703010R</t>
  </si>
  <si>
    <t>Pevná výplň Z2 600x1525mm (sklo žluté Glaverbel Float clear 6 mm tempered RESTEX, min. vlna 120mm, ALUCOBOND č.400 4mm)</t>
  </si>
  <si>
    <t>836299390</t>
  </si>
  <si>
    <t>000703011R</t>
  </si>
  <si>
    <t>Pevná výplň Z3 600x850mm (sklo žluté Glaverbel Float clear 6 mm tempered RESTEX, min. vlna 120mm, ALUCOBOND č.400 4mm)</t>
  </si>
  <si>
    <t>-1760217939</t>
  </si>
  <si>
    <t>000703012R</t>
  </si>
  <si>
    <t>Pevná výplň Z4 600x550mm (sklo žluté Glaverbel Float clear 6 mm tempered RESTEX, min. vlna 120mm, ALUCOBOND č.400 4mm)</t>
  </si>
  <si>
    <t>166989518</t>
  </si>
  <si>
    <t>000703013R</t>
  </si>
  <si>
    <t>Pevná výplň B1 1200x1525mm (sklo stříbrné Glaverbel Float clear 6 mm tempered RESTEX, min. vlna 120mm, ALUCOBOND č.400 4mm)</t>
  </si>
  <si>
    <t>307920015</t>
  </si>
  <si>
    <t>000703014R</t>
  </si>
  <si>
    <t>Pevná výplň B2 1200x850mm  (sklo stříbrné Glaverbel Float clear 6 mm tempered RESTEX, min. vlna 120mm, ALUCOBOND č.400 4mm)</t>
  </si>
  <si>
    <t>1890601861</t>
  </si>
  <si>
    <t>000703015R</t>
  </si>
  <si>
    <t>Pevná výplň B3 1200x550mm (sklo stříbrné Glaverbel Float clear 6 mm tempered RESTEX, min. vlna 120mm, ALUCOBOND č.400 4mm)</t>
  </si>
  <si>
    <t>1348171455</t>
  </si>
  <si>
    <t>16</t>
  </si>
  <si>
    <t>000703016R</t>
  </si>
  <si>
    <t>Pevná výplň B4 1050x1525mm (sklo stříbrné Glaverbel Float clear 6 mm tempered RESTEX, min. vlna 120mm, ALUCOBOND č.400 4mm)</t>
  </si>
  <si>
    <t>-341042260</t>
  </si>
  <si>
    <t>17</t>
  </si>
  <si>
    <t>000703017R</t>
  </si>
  <si>
    <t>Pevná výplň B5 1050x850mm (sklo stříbrné Glaverbel Float clear 6 mm tempered RESTEX, min. vlna 120mm, ALUCOBOND č.400 4mm)</t>
  </si>
  <si>
    <t>-447427954</t>
  </si>
  <si>
    <t>18</t>
  </si>
  <si>
    <t>000703018R</t>
  </si>
  <si>
    <t>Pevná výplň B6 1050x550mm (sklo stříbrné Glaverbel Float clear 6 mm tempered RESTEX, min. vlna 120mm, ALUCOBOND č.400 4mm)</t>
  </si>
  <si>
    <t>-1530923519</t>
  </si>
  <si>
    <t>D - LOP ZÁPAD - parapety, ostění a nadpraží</t>
  </si>
  <si>
    <t>000704001R</t>
  </si>
  <si>
    <t>363578925</t>
  </si>
  <si>
    <t>"Viz délka parapetů T01" (((2,95+2,875+2,925+2,95+2,8)+(3,265+2,7+2,7+3,19+2,65))*2+2,15*20)*0,3</t>
  </si>
  <si>
    <t>000704002R</t>
  </si>
  <si>
    <t>Parapet T01 - obklad těles ÚT - komplet prvků dle detailu</t>
  </si>
  <si>
    <t>1050876135</t>
  </si>
  <si>
    <t>"Výkresy DPS D-51,D-60,D-61"</t>
  </si>
  <si>
    <t>(2,95+2,875+2,925+2,95+2,8)+(3,265+2,7+2,7+3,19+2,65)</t>
  </si>
  <si>
    <t>000704003R</t>
  </si>
  <si>
    <t>Ostění / nadpraží - komplet prvků dle detailu</t>
  </si>
  <si>
    <t>1186026042</t>
  </si>
  <si>
    <t>(29,0*2+2,15*20)-((2,95+2,875+2,925+2,95+2,8)+(3,265+2,7+2,7+3,19+2,65))</t>
  </si>
  <si>
    <t>E - LOP ZÁPAD - detaily napojení</t>
  </si>
  <si>
    <t>000705001R</t>
  </si>
  <si>
    <t>Napojení LOP na atiku (TOP-01) - komplet prvků dle detailu</t>
  </si>
  <si>
    <t>967071770</t>
  </si>
  <si>
    <t>000705002R</t>
  </si>
  <si>
    <t xml:space="preserve">Napojení LOP na TOP-01 horizontální - komplet prvků </t>
  </si>
  <si>
    <t>175908693</t>
  </si>
  <si>
    <t>000705003R</t>
  </si>
  <si>
    <t xml:space="preserve">Napojení LOP na TOP-01 vertikální - komplet prvků </t>
  </si>
  <si>
    <t>876597996</t>
  </si>
  <si>
    <t>7,075*2</t>
  </si>
  <si>
    <t>08 - LOP - Jižní fasáda</t>
  </si>
  <si>
    <t>A - LOP JIH - konstrukce</t>
  </si>
  <si>
    <t>000801001R</t>
  </si>
  <si>
    <t>1001507217</t>
  </si>
  <si>
    <t>000801002R</t>
  </si>
  <si>
    <t>425443243</t>
  </si>
  <si>
    <t>B - LOP JIH - výplně otvorů</t>
  </si>
  <si>
    <t xml:space="preserve">Pozn.: jsou uváděny osové rozměry polí primárního sloupkopříčkového systému_x000D_
</t>
  </si>
  <si>
    <t>000802001R</t>
  </si>
  <si>
    <t>Vložené okno č.04 AL 1200x850mm (SCHÜCO AWS 75.SI+ RAL 9006 nebo odp.) - komplet prvků dle tabulky výplní otvorů vč. zasklení U=0,9W/m2K (THERMOBEL nebo odp.)</t>
  </si>
  <si>
    <t>-660871103</t>
  </si>
  <si>
    <t>000802002R</t>
  </si>
  <si>
    <t>Vložené pevné průhledné zasklení 1200x1750mm U=1,1W/m2K (THERMOBEL nebo odp.) plastový meziskelní rámeček</t>
  </si>
  <si>
    <t>-1634019723</t>
  </si>
  <si>
    <t>000802003R</t>
  </si>
  <si>
    <t>Vložené pevné průhledné zasklení 600x1750mm U=1,1W/m2K (THERMOBEL nebo odp.) plastový meziskelní rámeček</t>
  </si>
  <si>
    <t>-1570740098</t>
  </si>
  <si>
    <t>000802004R</t>
  </si>
  <si>
    <t>Vložené pevné průhledné zasklení 1200x850mm U=1,1W/m2K (THERMOBEL nebo odp.) plastový meziskelní rámeček</t>
  </si>
  <si>
    <t>1810601366</t>
  </si>
  <si>
    <t>000802005R</t>
  </si>
  <si>
    <t>Vložené pevné průhledné zasklení 600x850mm U=1,1W/m2K (THERMOBEL nebo odp.) plastový meziskelní rámeček</t>
  </si>
  <si>
    <t>1234973439</t>
  </si>
  <si>
    <t>000802006R</t>
  </si>
  <si>
    <t>Vložené pevné průhledné zasklení 1250x1750mm U=1,1W/m2K (THERMOBEL nebo odp.) plastový meziskelní rámeček</t>
  </si>
  <si>
    <t>-725962983</t>
  </si>
  <si>
    <t>000802007R</t>
  </si>
  <si>
    <t>Vložené pevné průhledné zasklení 1250x850mm U=1,1W/m2K (THERMOBEL nebo odp.) plastový meziskelní rámeček</t>
  </si>
  <si>
    <t>120178227</t>
  </si>
  <si>
    <t>C - LOP JIH - plné neprůhledné plochy</t>
  </si>
  <si>
    <t xml:space="preserve">Pozn.: jakékoliv změny konstrukčního řešení oproti projektu podléhají schválení architekta ještě před ukončením zadávacího řízení -provedení dle Objektu B_x000D_
Pozn.: technologie a barevnost zasklení vč. stupně průhlednosti podléhá schválení architekta před ukončením zadávacího řízení_x000D_
Pozn.: jsou uváděny osové rozměry polí primárního sloupkopříčkového systému_x000D_
</t>
  </si>
  <si>
    <t>000803001R</t>
  </si>
  <si>
    <t>-457119608</t>
  </si>
  <si>
    <t>000803002R</t>
  </si>
  <si>
    <t>Pevná výplň C5 600x1750mm (sklo červené Glaverbel Float clear 6 mm tempered RESTEX, min. vlna 120mm, ALUCOBOND č.400 4mm)</t>
  </si>
  <si>
    <t>-989714942</t>
  </si>
  <si>
    <t>D - LOP JIH - parapety, ostění a nadpraží</t>
  </si>
  <si>
    <t>000804001R</t>
  </si>
  <si>
    <t>oprava vnitřních omítek ostění, nadpraží a parapetů po demolici stáv. LOP - komplet vč. napojení a maleb a obložení</t>
  </si>
  <si>
    <t>-1355887382</t>
  </si>
  <si>
    <t>(33,6*2+(2,75*10+2*1,9))*0,3</t>
  </si>
  <si>
    <t>E - LOP JIH - detaily napojení</t>
  </si>
  <si>
    <t>000805001R</t>
  </si>
  <si>
    <t>Napojení LOP na sokl TOP-03 - komplet prvků</t>
  </si>
  <si>
    <t>1909749162</t>
  </si>
  <si>
    <t>000805002R</t>
  </si>
  <si>
    <t>Napojení LOP na TOP-02 horizontální - komplet prvků</t>
  </si>
  <si>
    <t>656506614</t>
  </si>
  <si>
    <t>000805003R</t>
  </si>
  <si>
    <t>Napojení LOP na TOP-02 horizontální - horní hrana- komplet prvků dle det.</t>
  </si>
  <si>
    <t>-286125339</t>
  </si>
  <si>
    <t>"Výkres DPS D-54" 30,1+5,4</t>
  </si>
  <si>
    <t>000805004R</t>
  </si>
  <si>
    <t>Napojení LOP na TOP-02 vertikální - komplet prvků</t>
  </si>
  <si>
    <t>1041098660</t>
  </si>
  <si>
    <t>2,65*2</t>
  </si>
  <si>
    <t>09 - LOP - Severní fasáda</t>
  </si>
  <si>
    <t>A - LOP SEVER - konstrukce</t>
  </si>
  <si>
    <t>Pozn.: AL systém lehkého obvodového pláště (SCHÜCO FW 50+HI nebo odp.) - návrh staticky účinné hloubky profilů jakož i veškeré změny oproti projektu podléhají schválení projektanta před ukončením zadávacího řízení - provedení dle Objektu B</t>
  </si>
  <si>
    <t>000901001R</t>
  </si>
  <si>
    <t>-542428812</t>
  </si>
  <si>
    <t>000901002R</t>
  </si>
  <si>
    <t>2114196742</t>
  </si>
  <si>
    <t>B - LOP SEVER - výplně otvorů</t>
  </si>
  <si>
    <t>000902001R</t>
  </si>
  <si>
    <t xml:space="preserve">Vložené okno č.05 AL 1200x2050mm (SCHÜCO AWS 75.SI+ RAL 9006 nebo odp.) - komplet prvků dle tabulky výplní otvorů vč. zasklení U=0,9W/m2K (vnitřní bezpečnostní zasklení VSG 2xESG) (THERMOBEL nebo odp.) vč. elektromotorického otvírače, dešťového senzoru a </t>
  </si>
  <si>
    <t>-1863405179</t>
  </si>
  <si>
    <t>000902002R</t>
  </si>
  <si>
    <t>Vložené pevné průhledné zasklení 1200x2000mm U=1,1W/m2K (vnitřní bezpečnostní zasklení VSG 2xESG) (THERMOBEL nebo odp.) plastový meziskelní rámeček</t>
  </si>
  <si>
    <t>-96308827</t>
  </si>
  <si>
    <t>000902003R</t>
  </si>
  <si>
    <t>Vložené pevné průhledné zasklení 600x2000mm U=1,1W/m2K (vnitřní bezpečnostní zasklení VSG 2xESG) (THERMOBEL nebo odp.) plastový meziskelní rámeček</t>
  </si>
  <si>
    <t>1371954445</t>
  </si>
  <si>
    <t>000902004R</t>
  </si>
  <si>
    <t>Vložené pevné průhledné zasklení 1200x750mm U=1,1W/m2K (vnitřní bezpečnostní zasklení VSG 2xESG) (THERMOBEL nebo odp.) plastový meziskelní rámeček</t>
  </si>
  <si>
    <t>1503708117</t>
  </si>
  <si>
    <t>000902005R</t>
  </si>
  <si>
    <t>Vložené pevné průhledné zasklení 600x750mm U=1,1W/m2K (vnitřní bezpečnostní zasklení VSG 2xESG) (THERMOBEL nebo odp.) plastový meziskelní rámeček</t>
  </si>
  <si>
    <t>-1205016095</t>
  </si>
  <si>
    <t>000902006R</t>
  </si>
  <si>
    <t>Vložené pevné průhledné zasklení 1250x2000mm U=1,1W/m2K (vnitřní bezpečnostní zasklení VSG 2xESG) (THERMOBEL nebo odp.) plastový meziskelní rámeček</t>
  </si>
  <si>
    <t>1676598875</t>
  </si>
  <si>
    <t>000902007R</t>
  </si>
  <si>
    <t>Vložené pevné průhledné zasklení 1250x750mm U=1,1W/m2K (vnitřní bezpečnostní zasklení VSG 2xESG) (THERMOBEL nebo odp.) plastový meziskelní rámeček</t>
  </si>
  <si>
    <t>723581805</t>
  </si>
  <si>
    <t>C - LOP SEVER - plné neprůhledné plochy</t>
  </si>
  <si>
    <t>000903001R</t>
  </si>
  <si>
    <t>Pevná výplň C6 600x2000mm (sklo červené Glaverbel Float clear 6 mm tempered RESTEX, min. vlna 120mm, ALUCOBOND č.400 4mm)</t>
  </si>
  <si>
    <t>1214880384</t>
  </si>
  <si>
    <t>000903002R</t>
  </si>
  <si>
    <t>Pevná výplň C7 600x750mm (sklo červené Glaverbel Float clear 6 mm tempered RESTEX, min. vlna 120mm, ALUCOBOND č.400 4mm)</t>
  </si>
  <si>
    <t>355746453</t>
  </si>
  <si>
    <t>D - LOP SEVER - parapety, ostění a nadpraží</t>
  </si>
  <si>
    <t>000904001R</t>
  </si>
  <si>
    <t>-479375742</t>
  </si>
  <si>
    <t>"Výkres DPS D-53,62"</t>
  </si>
  <si>
    <t>"Parapet T05 - obklad těles ÚT" ((23,6+11,55)*2+3,515*12)*0,3</t>
  </si>
  <si>
    <t>000904002R</t>
  </si>
  <si>
    <t>Parapet T05 - obklad těles ÚT - komplet prvků dle detailu</t>
  </si>
  <si>
    <t>1766163884</t>
  </si>
  <si>
    <t>23,6+11,55</t>
  </si>
  <si>
    <t>000904003R</t>
  </si>
  <si>
    <t>-1058265798</t>
  </si>
  <si>
    <t>((23,6+11,55)*2+3,515*12)-(23,6+11,55)</t>
  </si>
  <si>
    <t>000904004R</t>
  </si>
  <si>
    <t>Osazení rámu s výpletem ochrannou sítí (velikost oka 45mm) - komplet prvků vč. ukotvení do stěn, parapetu a nadpraží</t>
  </si>
  <si>
    <t>1953904950</t>
  </si>
  <si>
    <t>18,78*6</t>
  </si>
  <si>
    <t>E - LOP SEVER - detaily napojení</t>
  </si>
  <si>
    <t>000905001R</t>
  </si>
  <si>
    <t>Napojení LOP na TOP-01 horizontální - komplet prvků</t>
  </si>
  <si>
    <t>491054315</t>
  </si>
  <si>
    <t>000905002R</t>
  </si>
  <si>
    <t>450775533</t>
  </si>
  <si>
    <t>000905003R</t>
  </si>
  <si>
    <t>Napojení LOP na TOP-01 vertikální - komplet prvků</t>
  </si>
  <si>
    <t>584636120</t>
  </si>
  <si>
    <t>3,55*2</t>
  </si>
  <si>
    <t>10 - Venkovní doplňkové konstrukce OP</t>
  </si>
  <si>
    <t>A - Schodiště k hlavnímu vstupu</t>
  </si>
  <si>
    <t>001001001R</t>
  </si>
  <si>
    <t>Zapuštěná čistící zóna 1800x950mm (typ EMCO 522/5R nebo odp.)</t>
  </si>
  <si>
    <t>1329163990</t>
  </si>
  <si>
    <t>B - Schodiště do bazénu a suterénu</t>
  </si>
  <si>
    <t>001002001R</t>
  </si>
  <si>
    <t>Sanace povrchu ŽB konstrukce (vč. schodišťové stěny k suterénu) - odstranění zbytků stáv. omítky - aplikace tenkostěnné venkovní omítky (komplet vč. penetrace, flexi. lepidla, perlinky apod.)</t>
  </si>
  <si>
    <t>-156165827</t>
  </si>
  <si>
    <t>"Výkres DPS D-20-35"</t>
  </si>
  <si>
    <t>"protiskluzová úprava pochozích ploch" 18,0+17,25</t>
  </si>
  <si>
    <t>001002002R</t>
  </si>
  <si>
    <t>Protiskluzová úprava pochozích ploch (ŽB stupně a podesta) - epoxidová povlaková stěrka (souč. smyk. tření &gt;6) - provedení dle Objektu B</t>
  </si>
  <si>
    <t>-1259500571</t>
  </si>
  <si>
    <t>001002003R</t>
  </si>
  <si>
    <t>Nové zábradlí ocelové - komplet prvků (sloupky S1-S5 a výplně) vč. nerez madla, kotvících a spojovacích prvků a povrchové úpravy (pozink)</t>
  </si>
  <si>
    <t>-952761708</t>
  </si>
  <si>
    <t>C - Přístřešek nad schodištěm do bazénu a suterénu</t>
  </si>
  <si>
    <t>Pozn.: bourací práce viz pol. DEMOLICE</t>
  </si>
  <si>
    <t>001003001R</t>
  </si>
  <si>
    <t>Výkopy 400x400 pro patky do hloubky 900mm</t>
  </si>
  <si>
    <t>546613425</t>
  </si>
  <si>
    <t>"Výkres DPS D-20"</t>
  </si>
  <si>
    <t>3*0,4*0,4*0,9</t>
  </si>
  <si>
    <t>001003002R</t>
  </si>
  <si>
    <t>Základové patky 400x400x800mm B20</t>
  </si>
  <si>
    <t>198285230</t>
  </si>
  <si>
    <t xml:space="preserve">0,4*0,4*0,8*3 </t>
  </si>
  <si>
    <t>001003003R</t>
  </si>
  <si>
    <t>Svařovaná ocelová konstrukce zastřešení - J 50x50/4 - komplet prvků vč. povrchové úpravy RAL 9006 EXT</t>
  </si>
  <si>
    <t>kg</t>
  </si>
  <si>
    <t>1779276242</t>
  </si>
  <si>
    <t>5,67*(7*8+3*3,65+5*5,87)</t>
  </si>
  <si>
    <t>001003004R</t>
  </si>
  <si>
    <t>Kotvení ocelové kce. zastřešení do obv. stěny - PL250x100/10 + PL100x100/10 + 4xHilti HAS M10 na lepidlo RE500 nebo odp. - komplet prvků dle detailu</t>
  </si>
  <si>
    <t>1885817735</t>
  </si>
  <si>
    <t>001003005R</t>
  </si>
  <si>
    <t>Kotvení kce. zastřešení do základu - patní plech 150x150/10 + 4xHilti HAS M10 na lepidlo RE500 - komplet prvků dle detailu</t>
  </si>
  <si>
    <t>1290203649</t>
  </si>
  <si>
    <t>001003006R</t>
  </si>
  <si>
    <t>Zastřešení - komůrkový polykarbonát čirý (MAKROLON 10mm nebo odp) .- komplet. systém prvků vč, zasklívacích lišt, ukončovacích profilů apod.</t>
  </si>
  <si>
    <t>277664465</t>
  </si>
  <si>
    <t>D - Přístřešek na východní fasádě</t>
  </si>
  <si>
    <t>001004001R</t>
  </si>
  <si>
    <t>-793874725</t>
  </si>
  <si>
    <t>"Výkres DPS D-21,22"</t>
  </si>
  <si>
    <t>5,67*(13*8+6*2,85+5*14,45)</t>
  </si>
  <si>
    <t>001004002R</t>
  </si>
  <si>
    <t>1123918041</t>
  </si>
  <si>
    <t>001004003R</t>
  </si>
  <si>
    <t>Kotvení ocelové kce. zastřešení do opěrné zídky - PL 120x120/10 + 4xHilti HAS M10 na lepidlo RE500 - komplet prvků dle detailu</t>
  </si>
  <si>
    <t>-1211019678</t>
  </si>
  <si>
    <t>001004004R</t>
  </si>
  <si>
    <t>1777484014</t>
  </si>
  <si>
    <t>001004005R</t>
  </si>
  <si>
    <t>Repasování přilehlé branky, nátěr RAL 9006</t>
  </si>
  <si>
    <t>-1749797890</t>
  </si>
  <si>
    <t>E - Zastřešení světlíků na jižní straně</t>
  </si>
  <si>
    <t>001005001R</t>
  </si>
  <si>
    <t xml:space="preserve">Sanace a úprava stávajících světlíků, nátěř pororoštů RAL 9006 </t>
  </si>
  <si>
    <t>1947153456</t>
  </si>
  <si>
    <t>001005002R</t>
  </si>
  <si>
    <t>1564165170</t>
  </si>
  <si>
    <t>2,57*13+12,1*2</t>
  </si>
  <si>
    <t>001005003R</t>
  </si>
  <si>
    <t>-1786415700</t>
  </si>
  <si>
    <t>001005004R</t>
  </si>
  <si>
    <t>878242083</t>
  </si>
  <si>
    <t>F - Opěrná zeď na východní straně</t>
  </si>
  <si>
    <t>001006001R</t>
  </si>
  <si>
    <t>Omítnutí opěrné zdi sanační omítkou pro sokly ve vlhkém prostředí - tenkostěnná silikátová omítka v tmavě šedé barvě (vč. perlinky a lepidla) - provedení dle objektu D</t>
  </si>
  <si>
    <t>1336690254</t>
  </si>
  <si>
    <t>001006002R</t>
  </si>
  <si>
    <t>Obklad parapetu zdi - keramický s oboustrannou okapničkou</t>
  </si>
  <si>
    <t>1212905180</t>
  </si>
  <si>
    <t>23,0*0,44</t>
  </si>
  <si>
    <t>001006003R</t>
  </si>
  <si>
    <t>Repasování původního ocelového zábradlí, nátěr RAL 9007</t>
  </si>
  <si>
    <t>1488181362</t>
  </si>
  <si>
    <t>G - Opěrná zídka na jižní straně</t>
  </si>
  <si>
    <t>001007001R</t>
  </si>
  <si>
    <t>1603078893</t>
  </si>
  <si>
    <t>001007002R</t>
  </si>
  <si>
    <t>-237611488</t>
  </si>
  <si>
    <t>5*0,44</t>
  </si>
  <si>
    <t>H - Oplechování ocelových sloupů v atriu</t>
  </si>
  <si>
    <t>001008001R</t>
  </si>
  <si>
    <t>Zakrytí sloupů (i dešťových svodů) plechem tl. 1mm (povrchová úprava KOMAX RAL 9011 mat) - komplet prvků vč. výztužných profilů a kotvení</t>
  </si>
  <si>
    <t>-301723004</t>
  </si>
  <si>
    <t>1,4*5,1*2+1,4*4*3+2,05*4*2</t>
  </si>
  <si>
    <t>001008002R</t>
  </si>
  <si>
    <t>Vyplnění dutin tepelnou izolací ORSIL tl. 150mm</t>
  </si>
  <si>
    <t>468130094</t>
  </si>
  <si>
    <t>J - Větrací mřížky, kryty skříní ELEKTRO apod.</t>
  </si>
  <si>
    <t>001009001R</t>
  </si>
  <si>
    <t>Výměna vnějších větracích mřížek v TOP-02 - 600x350mm, nerez / pozink. s insektní mřížkou</t>
  </si>
  <si>
    <t>-1677373823</t>
  </si>
  <si>
    <t>001009002R</t>
  </si>
  <si>
    <t>Výměna vnějších větracích mřížek v TOP-01 - 500x800mm, nerez / pozink. s insektní mřížkou</t>
  </si>
  <si>
    <t>1893869567</t>
  </si>
  <si>
    <t>001009003R</t>
  </si>
  <si>
    <t>Výměna vnějších větracích mřížek v TOP-01 - 1050x1000mm, nerez / pozink. s insektní mřížkou</t>
  </si>
  <si>
    <t>1179015751</t>
  </si>
  <si>
    <t>K - Úniková lávka z 2.NP</t>
  </si>
  <si>
    <t>001010001R</t>
  </si>
  <si>
    <t>Odříznutí lávky a zábradlí 150mm od stávající zdi</t>
  </si>
  <si>
    <t>1036276240</t>
  </si>
  <si>
    <t>001010002R</t>
  </si>
  <si>
    <t>Statická úprava nosné konstrukce lávy dle stat. (vzpěry + příčná výztuha)</t>
  </si>
  <si>
    <t>2063193802</t>
  </si>
  <si>
    <t>98,46*1,1</t>
  </si>
  <si>
    <t>001010003R</t>
  </si>
  <si>
    <t>Úprava pochozí dilatační spáry na styku se zateplením TOP (ukončovací profil L 65x100/7 l = 1200 mm)</t>
  </si>
  <si>
    <t>-517370060</t>
  </si>
  <si>
    <t xml:space="preserve">8,77*1,2 </t>
  </si>
  <si>
    <t>001010004R</t>
  </si>
  <si>
    <t>Okartáčování původní nosné konstrukce a zábradlí</t>
  </si>
  <si>
    <t>538533633</t>
  </si>
  <si>
    <t>001010005R</t>
  </si>
  <si>
    <t>Nátěr (antikoro) ocelových prvků nosné konstrukce a zábradlí RAL 9011 mat pro EXT</t>
  </si>
  <si>
    <t>-1555077348</t>
  </si>
  <si>
    <t>11 - Vnitřní a dělící a doplňkové konstrukce</t>
  </si>
  <si>
    <t>A - Lehké příčky prosklené</t>
  </si>
  <si>
    <t>001101001R</t>
  </si>
  <si>
    <t>LP-01 - Požární lehká vnitřní stěna prosklená, včetně dveří 06/L - dle výkazu výplní otvorů - sestavy - dodávka a montáž</t>
  </si>
  <si>
    <t>1477784382</t>
  </si>
  <si>
    <t>001101002R</t>
  </si>
  <si>
    <t>LP-02 - Požární lehká vnitřní stěna prosklená, včetně dveří 05/P - dle výkazu výplní otvorů - sestavy - dodávka a montáž</t>
  </si>
  <si>
    <t>-1754494726</t>
  </si>
  <si>
    <t>001101003R</t>
  </si>
  <si>
    <t>LP-03 - Lehká vnitřní stěna prosklená, včetně dveří 03/L - dle výkazu výplní otvorů - sestavy - dodávka a montáž</t>
  </si>
  <si>
    <t>-1481567231</t>
  </si>
  <si>
    <t>001101004R</t>
  </si>
  <si>
    <t>LP-04 - Lehká vnitřní stěna prosklená, včetně dveří 04/L - dle výkazu výplní otvorů - sestavy - dodávka a montáž</t>
  </si>
  <si>
    <t>2038947949</t>
  </si>
  <si>
    <t>001101005R</t>
  </si>
  <si>
    <t>LP-05 - Požární lehká vnitřní stěna prosklená, včetně dveří 07/P - dle výkazu výplní otvorů - sestavy - dodávka a montáž</t>
  </si>
  <si>
    <t>-828928949</t>
  </si>
  <si>
    <t>001101006R</t>
  </si>
  <si>
    <t>LP-06 - Požární lehká vnitřní stěna prosklená, včetně dveří 08/P a 09/P - dle výkazu výplní otvorů - sestavy - dodávka a montáž</t>
  </si>
  <si>
    <t>669916282</t>
  </si>
  <si>
    <t>B - Zděné příčky / dozdívky</t>
  </si>
  <si>
    <t>001102001R</t>
  </si>
  <si>
    <t>Vyzdění příčky CDM tl. 125 mm pevnosti P 10 na MVC 5 ve vestibulu</t>
  </si>
  <si>
    <t>1832863975</t>
  </si>
  <si>
    <t>"Objem 10,2*0,125 = 1,27 m3"</t>
  </si>
  <si>
    <t>3,275*3,1</t>
  </si>
  <si>
    <t>001102002R</t>
  </si>
  <si>
    <t>úprava šířky otvorů pro LP01 a LP04 CDM tl. 200/250 mm pevnosti P 10 na MVC 5 ve vestibulu</t>
  </si>
  <si>
    <t>-467846675</t>
  </si>
  <si>
    <t>"Objem 0,14*3,1 = 0,43 m3"</t>
  </si>
  <si>
    <t>0,6*3,1</t>
  </si>
  <si>
    <t>001102003R</t>
  </si>
  <si>
    <t>Podhled ve vestibulu SDK-RF (PO - REI 30 DP1)</t>
  </si>
  <si>
    <t>2024087606</t>
  </si>
  <si>
    <t>001102004R</t>
  </si>
  <si>
    <t>Dozdění ostění pro LP05 CDM tl. 200/250 mm pevnosti P 10 na MVC 5 ve vestibulu</t>
  </si>
  <si>
    <t>-76009787</t>
  </si>
  <si>
    <t>"Objem 0,12*3 = 0,36 m3"</t>
  </si>
  <si>
    <t>0,46*3</t>
  </si>
  <si>
    <t>C - Doplňkové konstrukce</t>
  </si>
  <si>
    <t>001103001R</t>
  </si>
  <si>
    <t>T02 - obklad těles ÚT samostatně stojících (v=1500mm) - komplet prvků</t>
  </si>
  <si>
    <t>770248819</t>
  </si>
  <si>
    <t>"7 kusů"</t>
  </si>
  <si>
    <t>1,9+1,9+1,5+1,5+1,5+1,5+2,5</t>
  </si>
  <si>
    <t>001103002R</t>
  </si>
  <si>
    <t>T03 - obklad těles ÚT samostatně stojících (v=860mm) - komplet prvků</t>
  </si>
  <si>
    <t>-1929262229</t>
  </si>
  <si>
    <t>"5 kusů"</t>
  </si>
  <si>
    <t xml:space="preserve">1,15+1,15+1,5+2,9+1,5 </t>
  </si>
  <si>
    <t>001103003R</t>
  </si>
  <si>
    <t>T04 - obklad těles ÚT samostatně stojících (v=1500mm) (smrk masiv) - komplet prvků dle det.</t>
  </si>
  <si>
    <t>-1221920693</t>
  </si>
  <si>
    <t>"Výkres DPS-D-53"</t>
  </si>
  <si>
    <t>"3 kusy"</t>
  </si>
  <si>
    <t>4,8</t>
  </si>
  <si>
    <t>12 - Elektroinstalace</t>
  </si>
  <si>
    <t>A - Silnoproud</t>
  </si>
  <si>
    <t>001201001R</t>
  </si>
  <si>
    <t>Venkovní osvětlení hlavního vchodu - zářivka 2x36W - komplet vč. montážních a připojovacích prvků</t>
  </si>
  <si>
    <t>-565537466</t>
  </si>
  <si>
    <t>001201002R</t>
  </si>
  <si>
    <t>Výměna venkovního svítidla nad vstupem do suterénu - typ WIRP KVGhliník/ sklo 60W/230V nebo odp.</t>
  </si>
  <si>
    <t>1922527033</t>
  </si>
  <si>
    <t>001201003R</t>
  </si>
  <si>
    <t>Centrální otevírání výklopných oken v tělocvičně A - sever horní (komplet prvků vč. spínače u vstupních dveří, kabeláže a zapojení na stávající silové rozvody)</t>
  </si>
  <si>
    <t>-1240535489</t>
  </si>
  <si>
    <t>001201004R</t>
  </si>
  <si>
    <t>Centrální otevírání výklopných oken v tělocvičně A - sever spodní (komplet prvků vč. spínače u vstupních dveří, kabeláže a zapojení na stávající silové rozvody)</t>
  </si>
  <si>
    <t>997977509</t>
  </si>
  <si>
    <t>001201005R</t>
  </si>
  <si>
    <t>Centrální otevírání výklopných oken v tělocvičně A - jih (komplet prvků vč. spínače u vstupních dveří, kabeláže a zapojení na stávající silové rozvody)</t>
  </si>
  <si>
    <t>-515406636</t>
  </si>
  <si>
    <t>001201006R</t>
  </si>
  <si>
    <t>Centrální otevírání výklopných oken v tělocvičně B - sever horní (komplet prvků vč. spínače u vstupních dveří, kabeláže a zapojení na stávající silové rozvody)</t>
  </si>
  <si>
    <t>2105515417</t>
  </si>
  <si>
    <t>001201007R</t>
  </si>
  <si>
    <t>Centrální otevírání výklopných oken v tělocvičně B - sever spodní (komplet prvků vč. spínače u vstupních dveří, kabeláže a zapojení na stávající silové rozvody)</t>
  </si>
  <si>
    <t>-1487859758</t>
  </si>
  <si>
    <t>001201008R</t>
  </si>
  <si>
    <t>Centrální otevírání výklopných oken v tělocvičně B - jih (komplet prvků vč. spínače u vstupních dveří, kabeláže a zapojení na stávající silové rozvody)</t>
  </si>
  <si>
    <t>-178003372</t>
  </si>
  <si>
    <t>B - Slaboproud</t>
  </si>
  <si>
    <t>001202001R</t>
  </si>
  <si>
    <t>Instalace elektrozámku - hlavní vstupní dveře (komplet prvků vč. ovládání, interkomu apod.)</t>
  </si>
  <si>
    <t>-315415042</t>
  </si>
  <si>
    <t>001202002R</t>
  </si>
  <si>
    <t>Montáž a napojení elektrozámku a interkomu na stávající rozvody slaboproudu</t>
  </si>
  <si>
    <t>1244784834</t>
  </si>
  <si>
    <t>C - Hromosvody</t>
  </si>
  <si>
    <t>001203001R</t>
  </si>
  <si>
    <t>Vertikální svody střešních hromosvodů (L=18m) - komplet prvků vč. nasvorkování LOP, uzemnění a revize</t>
  </si>
  <si>
    <t>1500342731</t>
  </si>
  <si>
    <t>"2 kusy"</t>
  </si>
  <si>
    <t>2*18</t>
  </si>
  <si>
    <t>001203002R</t>
  </si>
  <si>
    <t>Vertikální svody střešních hromosvodů (L=16m) - komplet prvků vč. nasvorkování LOP, uzemnění a revize</t>
  </si>
  <si>
    <t>808133600</t>
  </si>
  <si>
    <t>3*16</t>
  </si>
  <si>
    <t>001203003R</t>
  </si>
  <si>
    <t>Vertikální svody střešních hromosvodů (L=15m) - komplet prvků vč. nasvorkování LOP, uzemnění a revize</t>
  </si>
  <si>
    <t>-678079510</t>
  </si>
  <si>
    <t>"4 kusy"</t>
  </si>
  <si>
    <t>4*15</t>
  </si>
  <si>
    <t>001203004R</t>
  </si>
  <si>
    <t>Vertikální svody střešních hromosvodů (L=12m) - komplet prvků vč. nasvorkování LOP, uzemnění a revize</t>
  </si>
  <si>
    <t>31424585</t>
  </si>
  <si>
    <t>4*12</t>
  </si>
  <si>
    <t>001203005R</t>
  </si>
  <si>
    <t>Vertikální svody střešních hromosvodů (L=10m) - komplet prvků vč. nasvorkování LOP, uzemnění a revize</t>
  </si>
  <si>
    <t>2012439996</t>
  </si>
  <si>
    <t>2*10</t>
  </si>
  <si>
    <t>001203006R</t>
  </si>
  <si>
    <t>Před započetím prací bude přeměřen hromosvod (zemní odpor jednotlivých svodů i celkový odpor hromosvodné soustavy)</t>
  </si>
  <si>
    <t>1226260521</t>
  </si>
  <si>
    <t>13 - Ústřední vytápění</t>
  </si>
  <si>
    <t>A - Regulace stáv. prvků ÚT</t>
  </si>
  <si>
    <t>Pozn. rekonstrukce se nedotkne stávajících rozvodů ani koncových zařízení ÚT - případná regulace výkonu bude provedena upravením teplotního spádu na stávajícím zdroji v kotelně popř. místní regulací koncových zařízení termostatickými ventily</t>
  </si>
  <si>
    <t>001301001R</t>
  </si>
  <si>
    <t>Výměna stáv. ventilů na topných tělesech za termostatické - typ SIEMENS Acvatix RT56.15 - komplet činností až po uvedení do provozu</t>
  </si>
  <si>
    <t>-934401054</t>
  </si>
  <si>
    <t>001301002R</t>
  </si>
  <si>
    <t>Přetěsnění všech topných těles a jejich napojení na rozvody ÚT</t>
  </si>
  <si>
    <t>1352458679</t>
  </si>
  <si>
    <t>14 - Společné objekty, ostatní práce a konstrukce</t>
  </si>
  <si>
    <t>A - Lešení</t>
  </si>
  <si>
    <t>001401001R</t>
  </si>
  <si>
    <t>Montáž a demontáž lešení pro rekonstrukci LOP a TOP</t>
  </si>
  <si>
    <t>1539671062</t>
  </si>
  <si>
    <t>001401002R</t>
  </si>
  <si>
    <t>Pronájem lešení dle bodu 01</t>
  </si>
  <si>
    <t>Týden</t>
  </si>
  <si>
    <t>-53761822</t>
  </si>
  <si>
    <t>B - Ochrana a úpravy vzrostlé zeleně</t>
  </si>
  <si>
    <t>001402001R</t>
  </si>
  <si>
    <t>Prořez dřevin v montážním prostoru fasád</t>
  </si>
  <si>
    <t>-466933259</t>
  </si>
  <si>
    <t>001402002R</t>
  </si>
  <si>
    <t>Ochrana zeleně v blízkosti stavby před poškozením dle ustanovení ČSN 839061 Technologie vegetačních úprav v krajině - Ochrana stromů, porostů a vegetačních ploch při stavebních pracích</t>
  </si>
  <si>
    <t>-1272336065</t>
  </si>
  <si>
    <t>C - Ostatní práce a konstrukce</t>
  </si>
  <si>
    <t xml:space="preserve">Pozn.: položky 03-10 určené pro případná doplnění a změny ze strany zhotovitele_x000D_
</t>
  </si>
  <si>
    <t>001403001R</t>
  </si>
  <si>
    <t>Ostatní pomocné stavební konstrukce a prostředky (jeřáby, zdviže, lehká lešení apod.)</t>
  </si>
  <si>
    <t>1645205811</t>
  </si>
  <si>
    <t>001403002R</t>
  </si>
  <si>
    <t>Oddělení staveniště od ostatních objektů provizorní prachotěsnou výplní</t>
  </si>
  <si>
    <t>-546420474</t>
  </si>
  <si>
    <t>001403003R</t>
  </si>
  <si>
    <t>Ochrana stávajících podlah geotextilií a PVC folíí</t>
  </si>
  <si>
    <t>1028088183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</si>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</sst>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sz val="10"/>
      <color rgb="FF00336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3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5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Border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3" fillId="3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14" fontId="2" fillId="4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23"/>
  <sheetViews>
    <sheetView showGridLines="0" tabSelected="1" workbookViewId="0">
      <pane ySplit="1" topLeftCell="A2" activePane="bottomLeft" state="frozen"/>
      <selection pane="bottomLeft" activeCell="AN11" sqref="AN1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10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63" t="s">
        <v>17</v>
      </c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4"/>
      <c r="W5" s="364"/>
      <c r="X5" s="364"/>
      <c r="Y5" s="364"/>
      <c r="Z5" s="364"/>
      <c r="AA5" s="364"/>
      <c r="AB5" s="364"/>
      <c r="AC5" s="364"/>
      <c r="AD5" s="364"/>
      <c r="AE5" s="364"/>
      <c r="AF5" s="364"/>
      <c r="AG5" s="364"/>
      <c r="AH5" s="364"/>
      <c r="AI5" s="364"/>
      <c r="AJ5" s="364"/>
      <c r="AK5" s="364"/>
      <c r="AL5" s="364"/>
      <c r="AM5" s="364"/>
      <c r="AN5" s="364"/>
      <c r="AO5" s="364"/>
      <c r="AP5" s="28"/>
      <c r="AQ5" s="30"/>
      <c r="BE5" s="361" t="s">
        <v>18</v>
      </c>
      <c r="BS5" s="23" t="s">
        <v>8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65" t="s">
        <v>20</v>
      </c>
      <c r="L6" s="364"/>
      <c r="M6" s="364"/>
      <c r="N6" s="364"/>
      <c r="O6" s="364"/>
      <c r="P6" s="364"/>
      <c r="Q6" s="364"/>
      <c r="R6" s="364"/>
      <c r="S6" s="364"/>
      <c r="T6" s="364"/>
      <c r="U6" s="364"/>
      <c r="V6" s="364"/>
      <c r="W6" s="364"/>
      <c r="X6" s="364"/>
      <c r="Y6" s="364"/>
      <c r="Z6" s="364"/>
      <c r="AA6" s="364"/>
      <c r="AB6" s="364"/>
      <c r="AC6" s="364"/>
      <c r="AD6" s="364"/>
      <c r="AE6" s="364"/>
      <c r="AF6" s="364"/>
      <c r="AG6" s="364"/>
      <c r="AH6" s="364"/>
      <c r="AI6" s="364"/>
      <c r="AJ6" s="364"/>
      <c r="AK6" s="364"/>
      <c r="AL6" s="364"/>
      <c r="AM6" s="364"/>
      <c r="AN6" s="364"/>
      <c r="AO6" s="364"/>
      <c r="AP6" s="28"/>
      <c r="AQ6" s="30"/>
      <c r="BE6" s="362"/>
      <c r="BS6" s="23" t="s">
        <v>8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22</v>
      </c>
      <c r="AO7" s="28"/>
      <c r="AP7" s="28"/>
      <c r="AQ7" s="30"/>
      <c r="BE7" s="362"/>
      <c r="BS7" s="23" t="s">
        <v>8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91"/>
      <c r="AO8" s="28"/>
      <c r="AP8" s="28"/>
      <c r="AQ8" s="30"/>
      <c r="BE8" s="362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62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29</v>
      </c>
      <c r="AO10" s="28"/>
      <c r="AP10" s="28"/>
      <c r="AQ10" s="30"/>
      <c r="BE10" s="362"/>
      <c r="BS10" s="23" t="s">
        <v>8</v>
      </c>
    </row>
    <row r="11" spans="1:74" ht="18.399999999999999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32</v>
      </c>
      <c r="AO11" s="28"/>
      <c r="AP11" s="28"/>
      <c r="AQ11" s="30"/>
      <c r="BE11" s="362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62"/>
      <c r="BS12" s="23" t="s">
        <v>8</v>
      </c>
    </row>
    <row r="13" spans="1:74" ht="14.45" customHeight="1">
      <c r="B13" s="27"/>
      <c r="C13" s="28"/>
      <c r="D13" s="36" t="s">
        <v>33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7" t="s">
        <v>34</v>
      </c>
      <c r="AO13" s="28"/>
      <c r="AP13" s="28"/>
      <c r="AQ13" s="30"/>
      <c r="BE13" s="362"/>
      <c r="BS13" s="23" t="s">
        <v>8</v>
      </c>
    </row>
    <row r="14" spans="1:74" ht="15">
      <c r="B14" s="27"/>
      <c r="C14" s="28"/>
      <c r="D14" s="28"/>
      <c r="E14" s="366" t="s">
        <v>34</v>
      </c>
      <c r="F14" s="367"/>
      <c r="G14" s="367"/>
      <c r="H14" s="367"/>
      <c r="I14" s="367"/>
      <c r="J14" s="367"/>
      <c r="K14" s="367"/>
      <c r="L14" s="367"/>
      <c r="M14" s="367"/>
      <c r="N14" s="367"/>
      <c r="O14" s="367"/>
      <c r="P14" s="367"/>
      <c r="Q14" s="367"/>
      <c r="R14" s="367"/>
      <c r="S14" s="367"/>
      <c r="T14" s="367"/>
      <c r="U14" s="367"/>
      <c r="V14" s="367"/>
      <c r="W14" s="367"/>
      <c r="X14" s="367"/>
      <c r="Y14" s="367"/>
      <c r="Z14" s="367"/>
      <c r="AA14" s="367"/>
      <c r="AB14" s="367"/>
      <c r="AC14" s="367"/>
      <c r="AD14" s="367"/>
      <c r="AE14" s="367"/>
      <c r="AF14" s="367"/>
      <c r="AG14" s="367"/>
      <c r="AH14" s="367"/>
      <c r="AI14" s="367"/>
      <c r="AJ14" s="367"/>
      <c r="AK14" s="36" t="s">
        <v>31</v>
      </c>
      <c r="AL14" s="28"/>
      <c r="AM14" s="28"/>
      <c r="AN14" s="37" t="s">
        <v>34</v>
      </c>
      <c r="AO14" s="28"/>
      <c r="AP14" s="28"/>
      <c r="AQ14" s="30"/>
      <c r="BE14" s="362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62"/>
      <c r="BS15" s="23" t="s">
        <v>6</v>
      </c>
    </row>
    <row r="16" spans="1:74" ht="14.45" customHeight="1">
      <c r="B16" s="27"/>
      <c r="C16" s="28"/>
      <c r="D16" s="36" t="s">
        <v>35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36</v>
      </c>
      <c r="AO16" s="28"/>
      <c r="AP16" s="28"/>
      <c r="AQ16" s="30"/>
      <c r="BE16" s="362"/>
      <c r="BS16" s="23" t="s">
        <v>6</v>
      </c>
    </row>
    <row r="17" spans="2:71" ht="18.399999999999999" customHeight="1">
      <c r="B17" s="27"/>
      <c r="C17" s="28"/>
      <c r="D17" s="28"/>
      <c r="E17" s="34" t="s">
        <v>37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38</v>
      </c>
      <c r="AO17" s="28"/>
      <c r="AP17" s="28"/>
      <c r="AQ17" s="30"/>
      <c r="BE17" s="362"/>
      <c r="BS17" s="23" t="s">
        <v>39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62"/>
      <c r="BS18" s="23" t="s">
        <v>8</v>
      </c>
    </row>
    <row r="19" spans="2:71" ht="14.45" customHeight="1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62"/>
      <c r="BS19" s="23" t="s">
        <v>8</v>
      </c>
    </row>
    <row r="20" spans="2:71" ht="34.5" customHeight="1">
      <c r="B20" s="27"/>
      <c r="C20" s="28"/>
      <c r="D20" s="28"/>
      <c r="E20" s="368" t="s">
        <v>41</v>
      </c>
      <c r="F20" s="368"/>
      <c r="G20" s="368"/>
      <c r="H20" s="368"/>
      <c r="I20" s="368"/>
      <c r="J20" s="368"/>
      <c r="K20" s="368"/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68"/>
      <c r="W20" s="368"/>
      <c r="X20" s="368"/>
      <c r="Y20" s="368"/>
      <c r="Z20" s="368"/>
      <c r="AA20" s="368"/>
      <c r="AB20" s="368"/>
      <c r="AC20" s="368"/>
      <c r="AD20" s="368"/>
      <c r="AE20" s="368"/>
      <c r="AF20" s="368"/>
      <c r="AG20" s="368"/>
      <c r="AH20" s="368"/>
      <c r="AI20" s="368"/>
      <c r="AJ20" s="368"/>
      <c r="AK20" s="368"/>
      <c r="AL20" s="368"/>
      <c r="AM20" s="368"/>
      <c r="AN20" s="368"/>
      <c r="AO20" s="28"/>
      <c r="AP20" s="28"/>
      <c r="AQ20" s="30"/>
      <c r="BE20" s="362"/>
      <c r="BS20" s="23" t="s">
        <v>39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62"/>
    </row>
    <row r="22" spans="2:71" ht="6.95" customHeight="1">
      <c r="B22" s="27"/>
      <c r="C22" s="2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8"/>
      <c r="AQ22" s="30"/>
      <c r="BE22" s="362"/>
    </row>
    <row r="23" spans="2:71" s="1" customFormat="1" ht="25.9" customHeight="1">
      <c r="B23" s="39"/>
      <c r="C23" s="40"/>
      <c r="D23" s="41" t="s">
        <v>42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69">
        <f>ROUND(AG51,2)</f>
        <v>0</v>
      </c>
      <c r="AL23" s="370"/>
      <c r="AM23" s="370"/>
      <c r="AN23" s="370"/>
      <c r="AO23" s="370"/>
      <c r="AP23" s="40"/>
      <c r="AQ23" s="43"/>
      <c r="BE23" s="36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62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71" t="s">
        <v>43</v>
      </c>
      <c r="M25" s="371"/>
      <c r="N25" s="371"/>
      <c r="O25" s="371"/>
      <c r="P25" s="40"/>
      <c r="Q25" s="40"/>
      <c r="R25" s="40"/>
      <c r="S25" s="40"/>
      <c r="T25" s="40"/>
      <c r="U25" s="40"/>
      <c r="V25" s="40"/>
      <c r="W25" s="371" t="s">
        <v>44</v>
      </c>
      <c r="X25" s="371"/>
      <c r="Y25" s="371"/>
      <c r="Z25" s="371"/>
      <c r="AA25" s="371"/>
      <c r="AB25" s="371"/>
      <c r="AC25" s="371"/>
      <c r="AD25" s="371"/>
      <c r="AE25" s="371"/>
      <c r="AF25" s="40"/>
      <c r="AG25" s="40"/>
      <c r="AH25" s="40"/>
      <c r="AI25" s="40"/>
      <c r="AJ25" s="40"/>
      <c r="AK25" s="371" t="s">
        <v>45</v>
      </c>
      <c r="AL25" s="371"/>
      <c r="AM25" s="371"/>
      <c r="AN25" s="371"/>
      <c r="AO25" s="371"/>
      <c r="AP25" s="40"/>
      <c r="AQ25" s="43"/>
      <c r="BE25" s="362"/>
    </row>
    <row r="26" spans="2:71" s="2" customFormat="1" ht="14.45" customHeight="1">
      <c r="B26" s="45"/>
      <c r="C26" s="46"/>
      <c r="D26" s="47" t="s">
        <v>46</v>
      </c>
      <c r="E26" s="46"/>
      <c r="F26" s="47" t="s">
        <v>47</v>
      </c>
      <c r="G26" s="46"/>
      <c r="H26" s="46"/>
      <c r="I26" s="46"/>
      <c r="J26" s="46"/>
      <c r="K26" s="46"/>
      <c r="L26" s="372">
        <v>0.21</v>
      </c>
      <c r="M26" s="373"/>
      <c r="N26" s="373"/>
      <c r="O26" s="373"/>
      <c r="P26" s="46"/>
      <c r="Q26" s="46"/>
      <c r="R26" s="46"/>
      <c r="S26" s="46"/>
      <c r="T26" s="46"/>
      <c r="U26" s="46"/>
      <c r="V26" s="46"/>
      <c r="W26" s="374">
        <f>ROUND(AZ51,2)</f>
        <v>0</v>
      </c>
      <c r="X26" s="373"/>
      <c r="Y26" s="373"/>
      <c r="Z26" s="373"/>
      <c r="AA26" s="373"/>
      <c r="AB26" s="373"/>
      <c r="AC26" s="373"/>
      <c r="AD26" s="373"/>
      <c r="AE26" s="373"/>
      <c r="AF26" s="46"/>
      <c r="AG26" s="46"/>
      <c r="AH26" s="46"/>
      <c r="AI26" s="46"/>
      <c r="AJ26" s="46"/>
      <c r="AK26" s="374">
        <f>ROUND(AV51,2)</f>
        <v>0</v>
      </c>
      <c r="AL26" s="373"/>
      <c r="AM26" s="373"/>
      <c r="AN26" s="373"/>
      <c r="AO26" s="373"/>
      <c r="AP26" s="46"/>
      <c r="AQ26" s="48"/>
      <c r="BE26" s="362"/>
    </row>
    <row r="27" spans="2:71" s="2" customFormat="1" ht="14.45" customHeight="1">
      <c r="B27" s="45"/>
      <c r="C27" s="46"/>
      <c r="D27" s="46"/>
      <c r="E27" s="46"/>
      <c r="F27" s="47" t="s">
        <v>48</v>
      </c>
      <c r="G27" s="46"/>
      <c r="H27" s="46"/>
      <c r="I27" s="46"/>
      <c r="J27" s="46"/>
      <c r="K27" s="46"/>
      <c r="L27" s="372">
        <v>0.15</v>
      </c>
      <c r="M27" s="373"/>
      <c r="N27" s="373"/>
      <c r="O27" s="373"/>
      <c r="P27" s="46"/>
      <c r="Q27" s="46"/>
      <c r="R27" s="46"/>
      <c r="S27" s="46"/>
      <c r="T27" s="46"/>
      <c r="U27" s="46"/>
      <c r="V27" s="46"/>
      <c r="W27" s="374">
        <f>ROUND(BA51,2)</f>
        <v>0</v>
      </c>
      <c r="X27" s="373"/>
      <c r="Y27" s="373"/>
      <c r="Z27" s="373"/>
      <c r="AA27" s="373"/>
      <c r="AB27" s="373"/>
      <c r="AC27" s="373"/>
      <c r="AD27" s="373"/>
      <c r="AE27" s="373"/>
      <c r="AF27" s="46"/>
      <c r="AG27" s="46"/>
      <c r="AH27" s="46"/>
      <c r="AI27" s="46"/>
      <c r="AJ27" s="46"/>
      <c r="AK27" s="374">
        <f>ROUND(AW51,2)</f>
        <v>0</v>
      </c>
      <c r="AL27" s="373"/>
      <c r="AM27" s="373"/>
      <c r="AN27" s="373"/>
      <c r="AO27" s="373"/>
      <c r="AP27" s="46"/>
      <c r="AQ27" s="48"/>
      <c r="BE27" s="362"/>
    </row>
    <row r="28" spans="2:71" s="2" customFormat="1" ht="14.45" hidden="1" customHeight="1">
      <c r="B28" s="45"/>
      <c r="C28" s="46"/>
      <c r="D28" s="46"/>
      <c r="E28" s="46"/>
      <c r="F28" s="47" t="s">
        <v>49</v>
      </c>
      <c r="G28" s="46"/>
      <c r="H28" s="46"/>
      <c r="I28" s="46"/>
      <c r="J28" s="46"/>
      <c r="K28" s="46"/>
      <c r="L28" s="372">
        <v>0.21</v>
      </c>
      <c r="M28" s="373"/>
      <c r="N28" s="373"/>
      <c r="O28" s="373"/>
      <c r="P28" s="46"/>
      <c r="Q28" s="46"/>
      <c r="R28" s="46"/>
      <c r="S28" s="46"/>
      <c r="T28" s="46"/>
      <c r="U28" s="46"/>
      <c r="V28" s="46"/>
      <c r="W28" s="374">
        <f>ROUND(BB51,2)</f>
        <v>0</v>
      </c>
      <c r="X28" s="373"/>
      <c r="Y28" s="373"/>
      <c r="Z28" s="373"/>
      <c r="AA28" s="373"/>
      <c r="AB28" s="373"/>
      <c r="AC28" s="373"/>
      <c r="AD28" s="373"/>
      <c r="AE28" s="373"/>
      <c r="AF28" s="46"/>
      <c r="AG28" s="46"/>
      <c r="AH28" s="46"/>
      <c r="AI28" s="46"/>
      <c r="AJ28" s="46"/>
      <c r="AK28" s="374">
        <v>0</v>
      </c>
      <c r="AL28" s="373"/>
      <c r="AM28" s="373"/>
      <c r="AN28" s="373"/>
      <c r="AO28" s="373"/>
      <c r="AP28" s="46"/>
      <c r="AQ28" s="48"/>
      <c r="BE28" s="362"/>
    </row>
    <row r="29" spans="2:71" s="2" customFormat="1" ht="14.45" hidden="1" customHeight="1">
      <c r="B29" s="45"/>
      <c r="C29" s="46"/>
      <c r="D29" s="46"/>
      <c r="E29" s="46"/>
      <c r="F29" s="47" t="s">
        <v>50</v>
      </c>
      <c r="G29" s="46"/>
      <c r="H29" s="46"/>
      <c r="I29" s="46"/>
      <c r="J29" s="46"/>
      <c r="K29" s="46"/>
      <c r="L29" s="372">
        <v>0.15</v>
      </c>
      <c r="M29" s="373"/>
      <c r="N29" s="373"/>
      <c r="O29" s="373"/>
      <c r="P29" s="46"/>
      <c r="Q29" s="46"/>
      <c r="R29" s="46"/>
      <c r="S29" s="46"/>
      <c r="T29" s="46"/>
      <c r="U29" s="46"/>
      <c r="V29" s="46"/>
      <c r="W29" s="374">
        <f>ROUND(BC51,2)</f>
        <v>0</v>
      </c>
      <c r="X29" s="373"/>
      <c r="Y29" s="373"/>
      <c r="Z29" s="373"/>
      <c r="AA29" s="373"/>
      <c r="AB29" s="373"/>
      <c r="AC29" s="373"/>
      <c r="AD29" s="373"/>
      <c r="AE29" s="373"/>
      <c r="AF29" s="46"/>
      <c r="AG29" s="46"/>
      <c r="AH29" s="46"/>
      <c r="AI29" s="46"/>
      <c r="AJ29" s="46"/>
      <c r="AK29" s="374">
        <v>0</v>
      </c>
      <c r="AL29" s="373"/>
      <c r="AM29" s="373"/>
      <c r="AN29" s="373"/>
      <c r="AO29" s="373"/>
      <c r="AP29" s="46"/>
      <c r="AQ29" s="48"/>
      <c r="BE29" s="362"/>
    </row>
    <row r="30" spans="2:71" s="2" customFormat="1" ht="14.45" hidden="1" customHeight="1">
      <c r="B30" s="45"/>
      <c r="C30" s="46"/>
      <c r="D30" s="46"/>
      <c r="E30" s="46"/>
      <c r="F30" s="47" t="s">
        <v>51</v>
      </c>
      <c r="G30" s="46"/>
      <c r="H30" s="46"/>
      <c r="I30" s="46"/>
      <c r="J30" s="46"/>
      <c r="K30" s="46"/>
      <c r="L30" s="372">
        <v>0</v>
      </c>
      <c r="M30" s="373"/>
      <c r="N30" s="373"/>
      <c r="O30" s="373"/>
      <c r="P30" s="46"/>
      <c r="Q30" s="46"/>
      <c r="R30" s="46"/>
      <c r="S30" s="46"/>
      <c r="T30" s="46"/>
      <c r="U30" s="46"/>
      <c r="V30" s="46"/>
      <c r="W30" s="374">
        <f>ROUND(BD51,2)</f>
        <v>0</v>
      </c>
      <c r="X30" s="373"/>
      <c r="Y30" s="373"/>
      <c r="Z30" s="373"/>
      <c r="AA30" s="373"/>
      <c r="AB30" s="373"/>
      <c r="AC30" s="373"/>
      <c r="AD30" s="373"/>
      <c r="AE30" s="373"/>
      <c r="AF30" s="46"/>
      <c r="AG30" s="46"/>
      <c r="AH30" s="46"/>
      <c r="AI30" s="46"/>
      <c r="AJ30" s="46"/>
      <c r="AK30" s="374">
        <v>0</v>
      </c>
      <c r="AL30" s="373"/>
      <c r="AM30" s="373"/>
      <c r="AN30" s="373"/>
      <c r="AO30" s="373"/>
      <c r="AP30" s="46"/>
      <c r="AQ30" s="48"/>
      <c r="BE30" s="36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62"/>
    </row>
    <row r="32" spans="2:71" s="1" customFormat="1" ht="25.9" customHeight="1">
      <c r="B32" s="39"/>
      <c r="C32" s="49"/>
      <c r="D32" s="50" t="s">
        <v>52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53</v>
      </c>
      <c r="U32" s="51"/>
      <c r="V32" s="51"/>
      <c r="W32" s="51"/>
      <c r="X32" s="343" t="s">
        <v>54</v>
      </c>
      <c r="Y32" s="344"/>
      <c r="Z32" s="344"/>
      <c r="AA32" s="344"/>
      <c r="AB32" s="344"/>
      <c r="AC32" s="51"/>
      <c r="AD32" s="51"/>
      <c r="AE32" s="51"/>
      <c r="AF32" s="51"/>
      <c r="AG32" s="51"/>
      <c r="AH32" s="51"/>
      <c r="AI32" s="51"/>
      <c r="AJ32" s="51"/>
      <c r="AK32" s="345">
        <f>SUM(AK23:AK30)</f>
        <v>0</v>
      </c>
      <c r="AL32" s="344"/>
      <c r="AM32" s="344"/>
      <c r="AN32" s="344"/>
      <c r="AO32" s="346"/>
      <c r="AP32" s="49"/>
      <c r="AQ32" s="53"/>
      <c r="BE32" s="36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55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16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19</v>
      </c>
      <c r="D42" s="68"/>
      <c r="E42" s="68"/>
      <c r="F42" s="68"/>
      <c r="G42" s="68"/>
      <c r="H42" s="68"/>
      <c r="I42" s="68"/>
      <c r="J42" s="68"/>
      <c r="K42" s="68"/>
      <c r="L42" s="347" t="str">
        <f>K6</f>
        <v>Základní škola Weberova, Praha 5 - Rekonstrukce fasád - Pavilon E</v>
      </c>
      <c r="M42" s="348"/>
      <c r="N42" s="348"/>
      <c r="O42" s="348"/>
      <c r="P42" s="348"/>
      <c r="Q42" s="348"/>
      <c r="R42" s="348"/>
      <c r="S42" s="348"/>
      <c r="T42" s="348"/>
      <c r="U42" s="348"/>
      <c r="V42" s="348"/>
      <c r="W42" s="348"/>
      <c r="X42" s="348"/>
      <c r="Y42" s="348"/>
      <c r="Z42" s="348"/>
      <c r="AA42" s="348"/>
      <c r="AB42" s="348"/>
      <c r="AC42" s="348"/>
      <c r="AD42" s="348"/>
      <c r="AE42" s="348"/>
      <c r="AF42" s="348"/>
      <c r="AG42" s="348"/>
      <c r="AH42" s="348"/>
      <c r="AI42" s="348"/>
      <c r="AJ42" s="348"/>
      <c r="AK42" s="348"/>
      <c r="AL42" s="348"/>
      <c r="AM42" s="348"/>
      <c r="AN42" s="348"/>
      <c r="AO42" s="348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24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ulice Weberova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26</v>
      </c>
      <c r="AJ44" s="61"/>
      <c r="AK44" s="61"/>
      <c r="AL44" s="61"/>
      <c r="AM44" s="349" t="str">
        <f>IF(AN8= "","",AN8)</f>
        <v/>
      </c>
      <c r="AN44" s="349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Městská část Praha 5,Nám. 14. října 1381/4,Praha 5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35</v>
      </c>
      <c r="AJ46" s="61"/>
      <c r="AK46" s="61"/>
      <c r="AL46" s="61"/>
      <c r="AM46" s="350" t="str">
        <f>IF(E17="","",E17)</f>
        <v>RH-Architekti s.r.o.</v>
      </c>
      <c r="AN46" s="350"/>
      <c r="AO46" s="350"/>
      <c r="AP46" s="350"/>
      <c r="AQ46" s="61"/>
      <c r="AR46" s="59"/>
      <c r="AS46" s="351" t="s">
        <v>56</v>
      </c>
      <c r="AT46" s="352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33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53"/>
      <c r="AT47" s="354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55"/>
      <c r="AT48" s="356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57" t="s">
        <v>57</v>
      </c>
      <c r="D49" s="358"/>
      <c r="E49" s="358"/>
      <c r="F49" s="358"/>
      <c r="G49" s="358"/>
      <c r="H49" s="77"/>
      <c r="I49" s="359" t="s">
        <v>58</v>
      </c>
      <c r="J49" s="358"/>
      <c r="K49" s="358"/>
      <c r="L49" s="358"/>
      <c r="M49" s="358"/>
      <c r="N49" s="358"/>
      <c r="O49" s="358"/>
      <c r="P49" s="358"/>
      <c r="Q49" s="358"/>
      <c r="R49" s="358"/>
      <c r="S49" s="358"/>
      <c r="T49" s="358"/>
      <c r="U49" s="358"/>
      <c r="V49" s="358"/>
      <c r="W49" s="358"/>
      <c r="X49" s="358"/>
      <c r="Y49" s="358"/>
      <c r="Z49" s="358"/>
      <c r="AA49" s="358"/>
      <c r="AB49" s="358"/>
      <c r="AC49" s="358"/>
      <c r="AD49" s="358"/>
      <c r="AE49" s="358"/>
      <c r="AF49" s="358"/>
      <c r="AG49" s="360" t="s">
        <v>59</v>
      </c>
      <c r="AH49" s="358"/>
      <c r="AI49" s="358"/>
      <c r="AJ49" s="358"/>
      <c r="AK49" s="358"/>
      <c r="AL49" s="358"/>
      <c r="AM49" s="358"/>
      <c r="AN49" s="359" t="s">
        <v>60</v>
      </c>
      <c r="AO49" s="358"/>
      <c r="AP49" s="358"/>
      <c r="AQ49" s="78" t="s">
        <v>61</v>
      </c>
      <c r="AR49" s="59"/>
      <c r="AS49" s="79" t="s">
        <v>62</v>
      </c>
      <c r="AT49" s="80" t="s">
        <v>63</v>
      </c>
      <c r="AU49" s="80" t="s">
        <v>64</v>
      </c>
      <c r="AV49" s="80" t="s">
        <v>65</v>
      </c>
      <c r="AW49" s="80" t="s">
        <v>66</v>
      </c>
      <c r="AX49" s="80" t="s">
        <v>67</v>
      </c>
      <c r="AY49" s="80" t="s">
        <v>68</v>
      </c>
      <c r="AZ49" s="80" t="s">
        <v>69</v>
      </c>
      <c r="BA49" s="80" t="s">
        <v>70</v>
      </c>
      <c r="BB49" s="80" t="s">
        <v>71</v>
      </c>
      <c r="BC49" s="80" t="s">
        <v>72</v>
      </c>
      <c r="BD49" s="81" t="s">
        <v>73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74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36">
        <f>ROUND(AG52+AG54+AG61+AG66+AG71+AG74+AG79+AG85+AG91+AG97+AG108+AG112+AG116+AG118,2)</f>
        <v>0</v>
      </c>
      <c r="AH51" s="336"/>
      <c r="AI51" s="336"/>
      <c r="AJ51" s="336"/>
      <c r="AK51" s="336"/>
      <c r="AL51" s="336"/>
      <c r="AM51" s="336"/>
      <c r="AN51" s="337">
        <f t="shared" ref="AN51:AN82" si="0">SUM(AG51,AT51)</f>
        <v>0</v>
      </c>
      <c r="AO51" s="337"/>
      <c r="AP51" s="337"/>
      <c r="AQ51" s="87" t="s">
        <v>22</v>
      </c>
      <c r="AR51" s="69"/>
      <c r="AS51" s="88">
        <f>ROUND(AS52+AS54+AS61+AS66+AS71+AS74+AS79+AS85+AS91+AS97+AS108+AS112+AS116+AS118,2)</f>
        <v>0</v>
      </c>
      <c r="AT51" s="89">
        <f t="shared" ref="AT51:AT82" si="1">ROUND(SUM(AV51:AW51),2)</f>
        <v>0</v>
      </c>
      <c r="AU51" s="90">
        <f>ROUND(AU52+AU54+AU61+AU66+AU71+AU74+AU79+AU85+AU91+AU97+AU108+AU112+AU116+AU118,5)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ROUND(AZ52+AZ54+AZ61+AZ66+AZ71+AZ74+AZ79+AZ85+AZ91+AZ97+AZ108+AZ112+AZ116+AZ118,2)</f>
        <v>0</v>
      </c>
      <c r="BA51" s="89">
        <f>ROUND(BA52+BA54+BA61+BA66+BA71+BA74+BA79+BA85+BA91+BA97+BA108+BA112+BA116+BA118,2)</f>
        <v>0</v>
      </c>
      <c r="BB51" s="89">
        <f>ROUND(BB52+BB54+BB61+BB66+BB71+BB74+BB79+BB85+BB91+BB97+BB108+BB112+BB116+BB118,2)</f>
        <v>0</v>
      </c>
      <c r="BC51" s="89">
        <f>ROUND(BC52+BC54+BC61+BC66+BC71+BC74+BC79+BC85+BC91+BC97+BC108+BC112+BC116+BC118,2)</f>
        <v>0</v>
      </c>
      <c r="BD51" s="91">
        <f>ROUND(BD52+BD54+BD61+BD66+BD71+BD74+BD79+BD85+BD91+BD97+BD108+BD112+BD116+BD118,2)</f>
        <v>0</v>
      </c>
      <c r="BS51" s="92" t="s">
        <v>75</v>
      </c>
      <c r="BT51" s="92" t="s">
        <v>76</v>
      </c>
      <c r="BU51" s="93" t="s">
        <v>77</v>
      </c>
      <c r="BV51" s="92" t="s">
        <v>78</v>
      </c>
      <c r="BW51" s="92" t="s">
        <v>7</v>
      </c>
      <c r="BX51" s="92" t="s">
        <v>79</v>
      </c>
      <c r="CL51" s="92" t="s">
        <v>22</v>
      </c>
    </row>
    <row r="52" spans="1:91" s="5" customFormat="1" ht="22.5" customHeight="1">
      <c r="B52" s="94"/>
      <c r="C52" s="95"/>
      <c r="D52" s="342" t="s">
        <v>80</v>
      </c>
      <c r="E52" s="342"/>
      <c r="F52" s="342"/>
      <c r="G52" s="342"/>
      <c r="H52" s="342"/>
      <c r="I52" s="96"/>
      <c r="J52" s="342" t="s">
        <v>81</v>
      </c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41">
        <f>ROUND(AG53,2)</f>
        <v>0</v>
      </c>
      <c r="AH52" s="340"/>
      <c r="AI52" s="340"/>
      <c r="AJ52" s="340"/>
      <c r="AK52" s="340"/>
      <c r="AL52" s="340"/>
      <c r="AM52" s="340"/>
      <c r="AN52" s="339">
        <f t="shared" si="0"/>
        <v>0</v>
      </c>
      <c r="AO52" s="340"/>
      <c r="AP52" s="340"/>
      <c r="AQ52" s="97" t="s">
        <v>82</v>
      </c>
      <c r="AR52" s="98"/>
      <c r="AS52" s="99">
        <f>ROUND(AS53,2)</f>
        <v>0</v>
      </c>
      <c r="AT52" s="100">
        <f t="shared" si="1"/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>ROUND(AZ53,2)</f>
        <v>0</v>
      </c>
      <c r="BA52" s="100">
        <f>ROUND(BA53,2)</f>
        <v>0</v>
      </c>
      <c r="BB52" s="100">
        <f>ROUND(BB53,2)</f>
        <v>0</v>
      </c>
      <c r="BC52" s="100">
        <f>ROUND(BC53,2)</f>
        <v>0</v>
      </c>
      <c r="BD52" s="102">
        <f>ROUND(BD53,2)</f>
        <v>0</v>
      </c>
      <c r="BS52" s="103" t="s">
        <v>75</v>
      </c>
      <c r="BT52" s="103" t="s">
        <v>17</v>
      </c>
      <c r="BU52" s="103" t="s">
        <v>77</v>
      </c>
      <c r="BV52" s="103" t="s">
        <v>78</v>
      </c>
      <c r="BW52" s="103" t="s">
        <v>83</v>
      </c>
      <c r="BX52" s="103" t="s">
        <v>7</v>
      </c>
      <c r="CL52" s="103" t="s">
        <v>22</v>
      </c>
      <c r="CM52" s="103" t="s">
        <v>84</v>
      </c>
    </row>
    <row r="53" spans="1:91" s="6" customFormat="1" ht="22.5" customHeight="1">
      <c r="A53" s="104" t="s">
        <v>85</v>
      </c>
      <c r="B53" s="105"/>
      <c r="C53" s="106"/>
      <c r="D53" s="106"/>
      <c r="E53" s="335" t="s">
        <v>86</v>
      </c>
      <c r="F53" s="335"/>
      <c r="G53" s="335"/>
      <c r="H53" s="335"/>
      <c r="I53" s="335"/>
      <c r="J53" s="106"/>
      <c r="K53" s="335" t="s">
        <v>87</v>
      </c>
      <c r="L53" s="335"/>
      <c r="M53" s="335"/>
      <c r="N53" s="335"/>
      <c r="O53" s="335"/>
      <c r="P53" s="335"/>
      <c r="Q53" s="335"/>
      <c r="R53" s="335"/>
      <c r="S53" s="335"/>
      <c r="T53" s="335"/>
      <c r="U53" s="335"/>
      <c r="V53" s="335"/>
      <c r="W53" s="335"/>
      <c r="X53" s="335"/>
      <c r="Y53" s="335"/>
      <c r="Z53" s="335"/>
      <c r="AA53" s="335"/>
      <c r="AB53" s="335"/>
      <c r="AC53" s="335"/>
      <c r="AD53" s="335"/>
      <c r="AE53" s="335"/>
      <c r="AF53" s="335"/>
      <c r="AG53" s="333">
        <f>'A - Zařízení staveniště'!J29</f>
        <v>0</v>
      </c>
      <c r="AH53" s="334"/>
      <c r="AI53" s="334"/>
      <c r="AJ53" s="334"/>
      <c r="AK53" s="334"/>
      <c r="AL53" s="334"/>
      <c r="AM53" s="334"/>
      <c r="AN53" s="333">
        <f t="shared" si="0"/>
        <v>0</v>
      </c>
      <c r="AO53" s="334"/>
      <c r="AP53" s="334"/>
      <c r="AQ53" s="107" t="s">
        <v>88</v>
      </c>
      <c r="AR53" s="108"/>
      <c r="AS53" s="109">
        <v>0</v>
      </c>
      <c r="AT53" s="110">
        <f t="shared" si="1"/>
        <v>0</v>
      </c>
      <c r="AU53" s="111">
        <f>'A - Zařízení staveniště'!P83</f>
        <v>0</v>
      </c>
      <c r="AV53" s="110">
        <f>'A - Zařízení staveniště'!J32</f>
        <v>0</v>
      </c>
      <c r="AW53" s="110">
        <f>'A - Zařízení staveniště'!J33</f>
        <v>0</v>
      </c>
      <c r="AX53" s="110">
        <f>'A - Zařízení staveniště'!J34</f>
        <v>0</v>
      </c>
      <c r="AY53" s="110">
        <f>'A - Zařízení staveniště'!J35</f>
        <v>0</v>
      </c>
      <c r="AZ53" s="110">
        <f>'A - Zařízení staveniště'!F32</f>
        <v>0</v>
      </c>
      <c r="BA53" s="110">
        <f>'A - Zařízení staveniště'!F33</f>
        <v>0</v>
      </c>
      <c r="BB53" s="110">
        <f>'A - Zařízení staveniště'!F34</f>
        <v>0</v>
      </c>
      <c r="BC53" s="110">
        <f>'A - Zařízení staveniště'!F35</f>
        <v>0</v>
      </c>
      <c r="BD53" s="112">
        <f>'A - Zařízení staveniště'!F36</f>
        <v>0</v>
      </c>
      <c r="BT53" s="113" t="s">
        <v>84</v>
      </c>
      <c r="BV53" s="113" t="s">
        <v>78</v>
      </c>
      <c r="BW53" s="113" t="s">
        <v>89</v>
      </c>
      <c r="BX53" s="113" t="s">
        <v>83</v>
      </c>
      <c r="CL53" s="113" t="s">
        <v>22</v>
      </c>
    </row>
    <row r="54" spans="1:91" s="5" customFormat="1" ht="22.5" customHeight="1">
      <c r="B54" s="94"/>
      <c r="C54" s="95"/>
      <c r="D54" s="342" t="s">
        <v>90</v>
      </c>
      <c r="E54" s="342"/>
      <c r="F54" s="342"/>
      <c r="G54" s="342"/>
      <c r="H54" s="342"/>
      <c r="I54" s="96"/>
      <c r="J54" s="342" t="s">
        <v>91</v>
      </c>
      <c r="K54" s="342"/>
      <c r="L54" s="342"/>
      <c r="M54" s="342"/>
      <c r="N54" s="342"/>
      <c r="O54" s="342"/>
      <c r="P54" s="342"/>
      <c r="Q54" s="342"/>
      <c r="R54" s="342"/>
      <c r="S54" s="342"/>
      <c r="T54" s="342"/>
      <c r="U54" s="342"/>
      <c r="V54" s="342"/>
      <c r="W54" s="342"/>
      <c r="X54" s="342"/>
      <c r="Y54" s="342"/>
      <c r="Z54" s="342"/>
      <c r="AA54" s="342"/>
      <c r="AB54" s="342"/>
      <c r="AC54" s="342"/>
      <c r="AD54" s="342"/>
      <c r="AE54" s="342"/>
      <c r="AF54" s="342"/>
      <c r="AG54" s="341">
        <f>ROUND(SUM(AG55:AG60),2)</f>
        <v>0</v>
      </c>
      <c r="AH54" s="340"/>
      <c r="AI54" s="340"/>
      <c r="AJ54" s="340"/>
      <c r="AK54" s="340"/>
      <c r="AL54" s="340"/>
      <c r="AM54" s="340"/>
      <c r="AN54" s="339">
        <f t="shared" si="0"/>
        <v>0</v>
      </c>
      <c r="AO54" s="340"/>
      <c r="AP54" s="340"/>
      <c r="AQ54" s="97" t="s">
        <v>82</v>
      </c>
      <c r="AR54" s="98"/>
      <c r="AS54" s="99">
        <f>ROUND(SUM(AS55:AS60),2)</f>
        <v>0</v>
      </c>
      <c r="AT54" s="100">
        <f t="shared" si="1"/>
        <v>0</v>
      </c>
      <c r="AU54" s="101">
        <f>ROUND(SUM(AU55:AU60),5)</f>
        <v>0</v>
      </c>
      <c r="AV54" s="100">
        <f>ROUND(AZ54*L26,2)</f>
        <v>0</v>
      </c>
      <c r="AW54" s="100">
        <f>ROUND(BA54*L27,2)</f>
        <v>0</v>
      </c>
      <c r="AX54" s="100">
        <f>ROUND(BB54*L26,2)</f>
        <v>0</v>
      </c>
      <c r="AY54" s="100">
        <f>ROUND(BC54*L27,2)</f>
        <v>0</v>
      </c>
      <c r="AZ54" s="100">
        <f>ROUND(SUM(AZ55:AZ60),2)</f>
        <v>0</v>
      </c>
      <c r="BA54" s="100">
        <f>ROUND(SUM(BA55:BA60),2)</f>
        <v>0</v>
      </c>
      <c r="BB54" s="100">
        <f>ROUND(SUM(BB55:BB60),2)</f>
        <v>0</v>
      </c>
      <c r="BC54" s="100">
        <f>ROUND(SUM(BC55:BC60),2)</f>
        <v>0</v>
      </c>
      <c r="BD54" s="102">
        <f>ROUND(SUM(BD55:BD60),2)</f>
        <v>0</v>
      </c>
      <c r="BS54" s="103" t="s">
        <v>75</v>
      </c>
      <c r="BT54" s="103" t="s">
        <v>17</v>
      </c>
      <c r="BU54" s="103" t="s">
        <v>77</v>
      </c>
      <c r="BV54" s="103" t="s">
        <v>78</v>
      </c>
      <c r="BW54" s="103" t="s">
        <v>92</v>
      </c>
      <c r="BX54" s="103" t="s">
        <v>7</v>
      </c>
      <c r="CL54" s="103" t="s">
        <v>22</v>
      </c>
      <c r="CM54" s="103" t="s">
        <v>84</v>
      </c>
    </row>
    <row r="55" spans="1:91" s="6" customFormat="1" ht="22.5" customHeight="1">
      <c r="A55" s="104" t="s">
        <v>85</v>
      </c>
      <c r="B55" s="105"/>
      <c r="C55" s="106"/>
      <c r="D55" s="106"/>
      <c r="E55" s="335" t="s">
        <v>86</v>
      </c>
      <c r="F55" s="335"/>
      <c r="G55" s="335"/>
      <c r="H55" s="335"/>
      <c r="I55" s="335"/>
      <c r="J55" s="106"/>
      <c r="K55" s="335" t="s">
        <v>93</v>
      </c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'A - Vnitřní konstrukce'!J29</f>
        <v>0</v>
      </c>
      <c r="AH55" s="334"/>
      <c r="AI55" s="334"/>
      <c r="AJ55" s="334"/>
      <c r="AK55" s="334"/>
      <c r="AL55" s="334"/>
      <c r="AM55" s="334"/>
      <c r="AN55" s="333">
        <f t="shared" si="0"/>
        <v>0</v>
      </c>
      <c r="AO55" s="334"/>
      <c r="AP55" s="334"/>
      <c r="AQ55" s="107" t="s">
        <v>88</v>
      </c>
      <c r="AR55" s="108"/>
      <c r="AS55" s="109">
        <v>0</v>
      </c>
      <c r="AT55" s="110">
        <f t="shared" si="1"/>
        <v>0</v>
      </c>
      <c r="AU55" s="111">
        <f>'A - Vnitřní konstrukce'!P83</f>
        <v>0</v>
      </c>
      <c r="AV55" s="110">
        <f>'A - Vnitřní konstrukce'!J32</f>
        <v>0</v>
      </c>
      <c r="AW55" s="110">
        <f>'A - Vnitřní konstrukce'!J33</f>
        <v>0</v>
      </c>
      <c r="AX55" s="110">
        <f>'A - Vnitřní konstrukce'!J34</f>
        <v>0</v>
      </c>
      <c r="AY55" s="110">
        <f>'A - Vnitřní konstrukce'!J35</f>
        <v>0</v>
      </c>
      <c r="AZ55" s="110">
        <f>'A - Vnitřní konstrukce'!F32</f>
        <v>0</v>
      </c>
      <c r="BA55" s="110">
        <f>'A - Vnitřní konstrukce'!F33</f>
        <v>0</v>
      </c>
      <c r="BB55" s="110">
        <f>'A - Vnitřní konstrukce'!F34</f>
        <v>0</v>
      </c>
      <c r="BC55" s="110">
        <f>'A - Vnitřní konstrukce'!F35</f>
        <v>0</v>
      </c>
      <c r="BD55" s="112">
        <f>'A - Vnitřní konstrukce'!F36</f>
        <v>0</v>
      </c>
      <c r="BT55" s="113" t="s">
        <v>84</v>
      </c>
      <c r="BV55" s="113" t="s">
        <v>78</v>
      </c>
      <c r="BW55" s="113" t="s">
        <v>94</v>
      </c>
      <c r="BX55" s="113" t="s">
        <v>92</v>
      </c>
      <c r="CL55" s="113" t="s">
        <v>22</v>
      </c>
    </row>
    <row r="56" spans="1:91" s="6" customFormat="1" ht="22.5" customHeight="1">
      <c r="A56" s="104" t="s">
        <v>85</v>
      </c>
      <c r="B56" s="105"/>
      <c r="C56" s="106"/>
      <c r="D56" s="106"/>
      <c r="E56" s="335" t="s">
        <v>95</v>
      </c>
      <c r="F56" s="335"/>
      <c r="G56" s="335"/>
      <c r="H56" s="335"/>
      <c r="I56" s="335"/>
      <c r="J56" s="106"/>
      <c r="K56" s="335" t="s">
        <v>96</v>
      </c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'B - TOP - Štítové a obvod...'!J29</f>
        <v>0</v>
      </c>
      <c r="AH56" s="334"/>
      <c r="AI56" s="334"/>
      <c r="AJ56" s="334"/>
      <c r="AK56" s="334"/>
      <c r="AL56" s="334"/>
      <c r="AM56" s="334"/>
      <c r="AN56" s="333">
        <f t="shared" si="0"/>
        <v>0</v>
      </c>
      <c r="AO56" s="334"/>
      <c r="AP56" s="334"/>
      <c r="AQ56" s="107" t="s">
        <v>88</v>
      </c>
      <c r="AR56" s="108"/>
      <c r="AS56" s="109">
        <v>0</v>
      </c>
      <c r="AT56" s="110">
        <f t="shared" si="1"/>
        <v>0</v>
      </c>
      <c r="AU56" s="111">
        <f>'B - TOP - Štítové a obvod...'!P83</f>
        <v>0</v>
      </c>
      <c r="AV56" s="110">
        <f>'B - TOP - Štítové a obvod...'!J32</f>
        <v>0</v>
      </c>
      <c r="AW56" s="110">
        <f>'B - TOP - Štítové a obvod...'!J33</f>
        <v>0</v>
      </c>
      <c r="AX56" s="110">
        <f>'B - TOP - Štítové a obvod...'!J34</f>
        <v>0</v>
      </c>
      <c r="AY56" s="110">
        <f>'B - TOP - Štítové a obvod...'!J35</f>
        <v>0</v>
      </c>
      <c r="AZ56" s="110">
        <f>'B - TOP - Štítové a obvod...'!F32</f>
        <v>0</v>
      </c>
      <c r="BA56" s="110">
        <f>'B - TOP - Štítové a obvod...'!F33</f>
        <v>0</v>
      </c>
      <c r="BB56" s="110">
        <f>'B - TOP - Štítové a obvod...'!F34</f>
        <v>0</v>
      </c>
      <c r="BC56" s="110">
        <f>'B - TOP - Štítové a obvod...'!F35</f>
        <v>0</v>
      </c>
      <c r="BD56" s="112">
        <f>'B - TOP - Štítové a obvod...'!F36</f>
        <v>0</v>
      </c>
      <c r="BT56" s="113" t="s">
        <v>84</v>
      </c>
      <c r="BV56" s="113" t="s">
        <v>78</v>
      </c>
      <c r="BW56" s="113" t="s">
        <v>97</v>
      </c>
      <c r="BX56" s="113" t="s">
        <v>92</v>
      </c>
      <c r="CL56" s="113" t="s">
        <v>22</v>
      </c>
    </row>
    <row r="57" spans="1:91" s="6" customFormat="1" ht="22.5" customHeight="1">
      <c r="A57" s="104" t="s">
        <v>85</v>
      </c>
      <c r="B57" s="105"/>
      <c r="C57" s="106"/>
      <c r="D57" s="106"/>
      <c r="E57" s="335" t="s">
        <v>98</v>
      </c>
      <c r="F57" s="335"/>
      <c r="G57" s="335"/>
      <c r="H57" s="335"/>
      <c r="I57" s="335"/>
      <c r="J57" s="106"/>
      <c r="K57" s="335" t="s">
        <v>99</v>
      </c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33">
        <f>'C - TOP - Sokly, obvodové...'!J29</f>
        <v>0</v>
      </c>
      <c r="AH57" s="334"/>
      <c r="AI57" s="334"/>
      <c r="AJ57" s="334"/>
      <c r="AK57" s="334"/>
      <c r="AL57" s="334"/>
      <c r="AM57" s="334"/>
      <c r="AN57" s="333">
        <f t="shared" si="0"/>
        <v>0</v>
      </c>
      <c r="AO57" s="334"/>
      <c r="AP57" s="334"/>
      <c r="AQ57" s="107" t="s">
        <v>88</v>
      </c>
      <c r="AR57" s="108"/>
      <c r="AS57" s="109">
        <v>0</v>
      </c>
      <c r="AT57" s="110">
        <f t="shared" si="1"/>
        <v>0</v>
      </c>
      <c r="AU57" s="111">
        <f>'C - TOP - Sokly, obvodové...'!P83</f>
        <v>0</v>
      </c>
      <c r="AV57" s="110">
        <f>'C - TOP - Sokly, obvodové...'!J32</f>
        <v>0</v>
      </c>
      <c r="AW57" s="110">
        <f>'C - TOP - Sokly, obvodové...'!J33</f>
        <v>0</v>
      </c>
      <c r="AX57" s="110">
        <f>'C - TOP - Sokly, obvodové...'!J34</f>
        <v>0</v>
      </c>
      <c r="AY57" s="110">
        <f>'C - TOP - Sokly, obvodové...'!J35</f>
        <v>0</v>
      </c>
      <c r="AZ57" s="110">
        <f>'C - TOP - Sokly, obvodové...'!F32</f>
        <v>0</v>
      </c>
      <c r="BA57" s="110">
        <f>'C - TOP - Sokly, obvodové...'!F33</f>
        <v>0</v>
      </c>
      <c r="BB57" s="110">
        <f>'C - TOP - Sokly, obvodové...'!F34</f>
        <v>0</v>
      </c>
      <c r="BC57" s="110">
        <f>'C - TOP - Sokly, obvodové...'!F35</f>
        <v>0</v>
      </c>
      <c r="BD57" s="112">
        <f>'C - TOP - Sokly, obvodové...'!F36</f>
        <v>0</v>
      </c>
      <c r="BT57" s="113" t="s">
        <v>84</v>
      </c>
      <c r="BV57" s="113" t="s">
        <v>78</v>
      </c>
      <c r="BW57" s="113" t="s">
        <v>100</v>
      </c>
      <c r="BX57" s="113" t="s">
        <v>92</v>
      </c>
      <c r="CL57" s="113" t="s">
        <v>22</v>
      </c>
    </row>
    <row r="58" spans="1:91" s="6" customFormat="1" ht="22.5" customHeight="1">
      <c r="A58" s="104" t="s">
        <v>85</v>
      </c>
      <c r="B58" s="105"/>
      <c r="C58" s="106"/>
      <c r="D58" s="106"/>
      <c r="E58" s="335" t="s">
        <v>75</v>
      </c>
      <c r="F58" s="335"/>
      <c r="G58" s="335"/>
      <c r="H58" s="335"/>
      <c r="I58" s="335"/>
      <c r="J58" s="106"/>
      <c r="K58" s="335" t="s">
        <v>101</v>
      </c>
      <c r="L58" s="335"/>
      <c r="M58" s="335"/>
      <c r="N58" s="335"/>
      <c r="O58" s="335"/>
      <c r="P58" s="335"/>
      <c r="Q58" s="335"/>
      <c r="R58" s="335"/>
      <c r="S58" s="335"/>
      <c r="T58" s="335"/>
      <c r="U58" s="335"/>
      <c r="V58" s="335"/>
      <c r="W58" s="335"/>
      <c r="X58" s="335"/>
      <c r="Y58" s="335"/>
      <c r="Z58" s="335"/>
      <c r="AA58" s="335"/>
      <c r="AB58" s="335"/>
      <c r="AC58" s="335"/>
      <c r="AD58" s="335"/>
      <c r="AE58" s="335"/>
      <c r="AF58" s="335"/>
      <c r="AG58" s="333">
        <f>'D - LOP - Boletice'!J29</f>
        <v>0</v>
      </c>
      <c r="AH58" s="334"/>
      <c r="AI58" s="334"/>
      <c r="AJ58" s="334"/>
      <c r="AK58" s="334"/>
      <c r="AL58" s="334"/>
      <c r="AM58" s="334"/>
      <c r="AN58" s="333">
        <f t="shared" si="0"/>
        <v>0</v>
      </c>
      <c r="AO58" s="334"/>
      <c r="AP58" s="334"/>
      <c r="AQ58" s="107" t="s">
        <v>88</v>
      </c>
      <c r="AR58" s="108"/>
      <c r="AS58" s="109">
        <v>0</v>
      </c>
      <c r="AT58" s="110">
        <f t="shared" si="1"/>
        <v>0</v>
      </c>
      <c r="AU58" s="111">
        <f>'D - LOP - Boletice'!P83</f>
        <v>0</v>
      </c>
      <c r="AV58" s="110">
        <f>'D - LOP - Boletice'!J32</f>
        <v>0</v>
      </c>
      <c r="AW58" s="110">
        <f>'D - LOP - Boletice'!J33</f>
        <v>0</v>
      </c>
      <c r="AX58" s="110">
        <f>'D - LOP - Boletice'!J34</f>
        <v>0</v>
      </c>
      <c r="AY58" s="110">
        <f>'D - LOP - Boletice'!J35</f>
        <v>0</v>
      </c>
      <c r="AZ58" s="110">
        <f>'D - LOP - Boletice'!F32</f>
        <v>0</v>
      </c>
      <c r="BA58" s="110">
        <f>'D - LOP - Boletice'!F33</f>
        <v>0</v>
      </c>
      <c r="BB58" s="110">
        <f>'D - LOP - Boletice'!F34</f>
        <v>0</v>
      </c>
      <c r="BC58" s="110">
        <f>'D - LOP - Boletice'!F35</f>
        <v>0</v>
      </c>
      <c r="BD58" s="112">
        <f>'D - LOP - Boletice'!F36</f>
        <v>0</v>
      </c>
      <c r="BT58" s="113" t="s">
        <v>84</v>
      </c>
      <c r="BV58" s="113" t="s">
        <v>78</v>
      </c>
      <c r="BW58" s="113" t="s">
        <v>102</v>
      </c>
      <c r="BX58" s="113" t="s">
        <v>92</v>
      </c>
      <c r="CL58" s="113" t="s">
        <v>22</v>
      </c>
    </row>
    <row r="59" spans="1:91" s="6" customFormat="1" ht="22.5" customHeight="1">
      <c r="A59" s="104" t="s">
        <v>85</v>
      </c>
      <c r="B59" s="105"/>
      <c r="C59" s="106"/>
      <c r="D59" s="106"/>
      <c r="E59" s="335" t="s">
        <v>103</v>
      </c>
      <c r="F59" s="335"/>
      <c r="G59" s="335"/>
      <c r="H59" s="335"/>
      <c r="I59" s="335"/>
      <c r="J59" s="106"/>
      <c r="K59" s="335" t="s">
        <v>104</v>
      </c>
      <c r="L59" s="335"/>
      <c r="M59" s="335"/>
      <c r="N59" s="335"/>
      <c r="O59" s="335"/>
      <c r="P59" s="335"/>
      <c r="Q59" s="335"/>
      <c r="R59" s="335"/>
      <c r="S59" s="335"/>
      <c r="T59" s="335"/>
      <c r="U59" s="335"/>
      <c r="V59" s="335"/>
      <c r="W59" s="335"/>
      <c r="X59" s="335"/>
      <c r="Y59" s="335"/>
      <c r="Z59" s="335"/>
      <c r="AA59" s="335"/>
      <c r="AB59" s="335"/>
      <c r="AC59" s="335"/>
      <c r="AD59" s="335"/>
      <c r="AE59" s="335"/>
      <c r="AF59" s="335"/>
      <c r="AG59" s="333">
        <f>'E - LOP - Stavokonstrukce'!J29</f>
        <v>0</v>
      </c>
      <c r="AH59" s="334"/>
      <c r="AI59" s="334"/>
      <c r="AJ59" s="334"/>
      <c r="AK59" s="334"/>
      <c r="AL59" s="334"/>
      <c r="AM59" s="334"/>
      <c r="AN59" s="333">
        <f t="shared" si="0"/>
        <v>0</v>
      </c>
      <c r="AO59" s="334"/>
      <c r="AP59" s="334"/>
      <c r="AQ59" s="107" t="s">
        <v>88</v>
      </c>
      <c r="AR59" s="108"/>
      <c r="AS59" s="109">
        <v>0</v>
      </c>
      <c r="AT59" s="110">
        <f t="shared" si="1"/>
        <v>0</v>
      </c>
      <c r="AU59" s="111">
        <f>'E - LOP - Stavokonstrukce'!P83</f>
        <v>0</v>
      </c>
      <c r="AV59" s="110">
        <f>'E - LOP - Stavokonstrukce'!J32</f>
        <v>0</v>
      </c>
      <c r="AW59" s="110">
        <f>'E - LOP - Stavokonstrukce'!J33</f>
        <v>0</v>
      </c>
      <c r="AX59" s="110">
        <f>'E - LOP - Stavokonstrukce'!J34</f>
        <v>0</v>
      </c>
      <c r="AY59" s="110">
        <f>'E - LOP - Stavokonstrukce'!J35</f>
        <v>0</v>
      </c>
      <c r="AZ59" s="110">
        <f>'E - LOP - Stavokonstrukce'!F32</f>
        <v>0</v>
      </c>
      <c r="BA59" s="110">
        <f>'E - LOP - Stavokonstrukce'!F33</f>
        <v>0</v>
      </c>
      <c r="BB59" s="110">
        <f>'E - LOP - Stavokonstrukce'!F34</f>
        <v>0</v>
      </c>
      <c r="BC59" s="110">
        <f>'E - LOP - Stavokonstrukce'!F35</f>
        <v>0</v>
      </c>
      <c r="BD59" s="112">
        <f>'E - LOP - Stavokonstrukce'!F36</f>
        <v>0</v>
      </c>
      <c r="BT59" s="113" t="s">
        <v>84</v>
      </c>
      <c r="BV59" s="113" t="s">
        <v>78</v>
      </c>
      <c r="BW59" s="113" t="s">
        <v>105</v>
      </c>
      <c r="BX59" s="113" t="s">
        <v>92</v>
      </c>
      <c r="CL59" s="113" t="s">
        <v>22</v>
      </c>
    </row>
    <row r="60" spans="1:91" s="6" customFormat="1" ht="22.5" customHeight="1">
      <c r="A60" s="104" t="s">
        <v>85</v>
      </c>
      <c r="B60" s="105"/>
      <c r="C60" s="106"/>
      <c r="D60" s="106"/>
      <c r="E60" s="335" t="s">
        <v>106</v>
      </c>
      <c r="F60" s="335"/>
      <c r="G60" s="335"/>
      <c r="H60" s="335"/>
      <c r="I60" s="335"/>
      <c r="J60" s="106"/>
      <c r="K60" s="335" t="s">
        <v>107</v>
      </c>
      <c r="L60" s="335"/>
      <c r="M60" s="335"/>
      <c r="N60" s="335"/>
      <c r="O60" s="335"/>
      <c r="P60" s="335"/>
      <c r="Q60" s="335"/>
      <c r="R60" s="335"/>
      <c r="S60" s="335"/>
      <c r="T60" s="335"/>
      <c r="U60" s="335"/>
      <c r="V60" s="335"/>
      <c r="W60" s="335"/>
      <c r="X60" s="335"/>
      <c r="Y60" s="335"/>
      <c r="Z60" s="335"/>
      <c r="AA60" s="335"/>
      <c r="AB60" s="335"/>
      <c r="AC60" s="335"/>
      <c r="AD60" s="335"/>
      <c r="AE60" s="335"/>
      <c r="AF60" s="335"/>
      <c r="AG60" s="333">
        <f>'F - Venkovní doplňkové ko...'!J29</f>
        <v>0</v>
      </c>
      <c r="AH60" s="334"/>
      <c r="AI60" s="334"/>
      <c r="AJ60" s="334"/>
      <c r="AK60" s="334"/>
      <c r="AL60" s="334"/>
      <c r="AM60" s="334"/>
      <c r="AN60" s="333">
        <f t="shared" si="0"/>
        <v>0</v>
      </c>
      <c r="AO60" s="334"/>
      <c r="AP60" s="334"/>
      <c r="AQ60" s="107" t="s">
        <v>88</v>
      </c>
      <c r="AR60" s="108"/>
      <c r="AS60" s="109">
        <v>0</v>
      </c>
      <c r="AT60" s="110">
        <f t="shared" si="1"/>
        <v>0</v>
      </c>
      <c r="AU60" s="111">
        <f>'F - Venkovní doplňkové ko...'!P83</f>
        <v>0</v>
      </c>
      <c r="AV60" s="110">
        <f>'F - Venkovní doplňkové ko...'!J32</f>
        <v>0</v>
      </c>
      <c r="AW60" s="110">
        <f>'F - Venkovní doplňkové ko...'!J33</f>
        <v>0</v>
      </c>
      <c r="AX60" s="110">
        <f>'F - Venkovní doplňkové ko...'!J34</f>
        <v>0</v>
      </c>
      <c r="AY60" s="110">
        <f>'F - Venkovní doplňkové ko...'!J35</f>
        <v>0</v>
      </c>
      <c r="AZ60" s="110">
        <f>'F - Venkovní doplňkové ko...'!F32</f>
        <v>0</v>
      </c>
      <c r="BA60" s="110">
        <f>'F - Venkovní doplňkové ko...'!F33</f>
        <v>0</v>
      </c>
      <c r="BB60" s="110">
        <f>'F - Venkovní doplňkové ko...'!F34</f>
        <v>0</v>
      </c>
      <c r="BC60" s="110">
        <f>'F - Venkovní doplňkové ko...'!F35</f>
        <v>0</v>
      </c>
      <c r="BD60" s="112">
        <f>'F - Venkovní doplňkové ko...'!F36</f>
        <v>0</v>
      </c>
      <c r="BT60" s="113" t="s">
        <v>84</v>
      </c>
      <c r="BV60" s="113" t="s">
        <v>78</v>
      </c>
      <c r="BW60" s="113" t="s">
        <v>108</v>
      </c>
      <c r="BX60" s="113" t="s">
        <v>92</v>
      </c>
      <c r="CL60" s="113" t="s">
        <v>22</v>
      </c>
    </row>
    <row r="61" spans="1:91" s="5" customFormat="1" ht="22.5" customHeight="1">
      <c r="B61" s="94"/>
      <c r="C61" s="95"/>
      <c r="D61" s="342" t="s">
        <v>109</v>
      </c>
      <c r="E61" s="342"/>
      <c r="F61" s="342"/>
      <c r="G61" s="342"/>
      <c r="H61" s="342"/>
      <c r="I61" s="96"/>
      <c r="J61" s="342" t="s">
        <v>96</v>
      </c>
      <c r="K61" s="342"/>
      <c r="L61" s="342"/>
      <c r="M61" s="342"/>
      <c r="N61" s="342"/>
      <c r="O61" s="342"/>
      <c r="P61" s="342"/>
      <c r="Q61" s="342"/>
      <c r="R61" s="342"/>
      <c r="S61" s="342"/>
      <c r="T61" s="342"/>
      <c r="U61" s="342"/>
      <c r="V61" s="342"/>
      <c r="W61" s="342"/>
      <c r="X61" s="342"/>
      <c r="Y61" s="342"/>
      <c r="Z61" s="342"/>
      <c r="AA61" s="342"/>
      <c r="AB61" s="342"/>
      <c r="AC61" s="342"/>
      <c r="AD61" s="342"/>
      <c r="AE61" s="342"/>
      <c r="AF61" s="342"/>
      <c r="AG61" s="341">
        <f>ROUND(SUM(AG62:AG65),2)</f>
        <v>0</v>
      </c>
      <c r="AH61" s="340"/>
      <c r="AI61" s="340"/>
      <c r="AJ61" s="340"/>
      <c r="AK61" s="340"/>
      <c r="AL61" s="340"/>
      <c r="AM61" s="340"/>
      <c r="AN61" s="339">
        <f t="shared" si="0"/>
        <v>0</v>
      </c>
      <c r="AO61" s="340"/>
      <c r="AP61" s="340"/>
      <c r="AQ61" s="97" t="s">
        <v>82</v>
      </c>
      <c r="AR61" s="98"/>
      <c r="AS61" s="99">
        <f>ROUND(SUM(AS62:AS65),2)</f>
        <v>0</v>
      </c>
      <c r="AT61" s="100">
        <f t="shared" si="1"/>
        <v>0</v>
      </c>
      <c r="AU61" s="101">
        <f>ROUND(SUM(AU62:AU65),5)</f>
        <v>0</v>
      </c>
      <c r="AV61" s="100">
        <f>ROUND(AZ61*L26,2)</f>
        <v>0</v>
      </c>
      <c r="AW61" s="100">
        <f>ROUND(BA61*L27,2)</f>
        <v>0</v>
      </c>
      <c r="AX61" s="100">
        <f>ROUND(BB61*L26,2)</f>
        <v>0</v>
      </c>
      <c r="AY61" s="100">
        <f>ROUND(BC61*L27,2)</f>
        <v>0</v>
      </c>
      <c r="AZ61" s="100">
        <f>ROUND(SUM(AZ62:AZ65),2)</f>
        <v>0</v>
      </c>
      <c r="BA61" s="100">
        <f>ROUND(SUM(BA62:BA65),2)</f>
        <v>0</v>
      </c>
      <c r="BB61" s="100">
        <f>ROUND(SUM(BB62:BB65),2)</f>
        <v>0</v>
      </c>
      <c r="BC61" s="100">
        <f>ROUND(SUM(BC62:BC65),2)</f>
        <v>0</v>
      </c>
      <c r="BD61" s="102">
        <f>ROUND(SUM(BD62:BD65),2)</f>
        <v>0</v>
      </c>
      <c r="BS61" s="103" t="s">
        <v>75</v>
      </c>
      <c r="BT61" s="103" t="s">
        <v>17</v>
      </c>
      <c r="BU61" s="103" t="s">
        <v>77</v>
      </c>
      <c r="BV61" s="103" t="s">
        <v>78</v>
      </c>
      <c r="BW61" s="103" t="s">
        <v>110</v>
      </c>
      <c r="BX61" s="103" t="s">
        <v>7</v>
      </c>
      <c r="CL61" s="103" t="s">
        <v>22</v>
      </c>
      <c r="CM61" s="103" t="s">
        <v>84</v>
      </c>
    </row>
    <row r="62" spans="1:91" s="6" customFormat="1" ht="22.5" customHeight="1">
      <c r="A62" s="104" t="s">
        <v>85</v>
      </c>
      <c r="B62" s="105"/>
      <c r="C62" s="106"/>
      <c r="D62" s="106"/>
      <c r="E62" s="335" t="s">
        <v>86</v>
      </c>
      <c r="F62" s="335"/>
      <c r="G62" s="335"/>
      <c r="H62" s="335"/>
      <c r="I62" s="335"/>
      <c r="J62" s="106"/>
      <c r="K62" s="335" t="s">
        <v>111</v>
      </c>
      <c r="L62" s="335"/>
      <c r="M62" s="335"/>
      <c r="N62" s="335"/>
      <c r="O62" s="335"/>
      <c r="P62" s="335"/>
      <c r="Q62" s="335"/>
      <c r="R62" s="335"/>
      <c r="S62" s="335"/>
      <c r="T62" s="335"/>
      <c r="U62" s="335"/>
      <c r="V62" s="335"/>
      <c r="W62" s="335"/>
      <c r="X62" s="335"/>
      <c r="Y62" s="335"/>
      <c r="Z62" s="335"/>
      <c r="AA62" s="335"/>
      <c r="AB62" s="335"/>
      <c r="AC62" s="335"/>
      <c r="AD62" s="335"/>
      <c r="AE62" s="335"/>
      <c r="AF62" s="335"/>
      <c r="AG62" s="333">
        <f>'A - Úprava konstrukcí - s...'!J29</f>
        <v>0</v>
      </c>
      <c r="AH62" s="334"/>
      <c r="AI62" s="334"/>
      <c r="AJ62" s="334"/>
      <c r="AK62" s="334"/>
      <c r="AL62" s="334"/>
      <c r="AM62" s="334"/>
      <c r="AN62" s="333">
        <f t="shared" si="0"/>
        <v>0</v>
      </c>
      <c r="AO62" s="334"/>
      <c r="AP62" s="334"/>
      <c r="AQ62" s="107" t="s">
        <v>88</v>
      </c>
      <c r="AR62" s="108"/>
      <c r="AS62" s="109">
        <v>0</v>
      </c>
      <c r="AT62" s="110">
        <f t="shared" si="1"/>
        <v>0</v>
      </c>
      <c r="AU62" s="111">
        <f>'A - Úprava konstrukcí - s...'!P83</f>
        <v>0</v>
      </c>
      <c r="AV62" s="110">
        <f>'A - Úprava konstrukcí - s...'!J32</f>
        <v>0</v>
      </c>
      <c r="AW62" s="110">
        <f>'A - Úprava konstrukcí - s...'!J33</f>
        <v>0</v>
      </c>
      <c r="AX62" s="110">
        <f>'A - Úprava konstrukcí - s...'!J34</f>
        <v>0</v>
      </c>
      <c r="AY62" s="110">
        <f>'A - Úprava konstrukcí - s...'!J35</f>
        <v>0</v>
      </c>
      <c r="AZ62" s="110">
        <f>'A - Úprava konstrukcí - s...'!F32</f>
        <v>0</v>
      </c>
      <c r="BA62" s="110">
        <f>'A - Úprava konstrukcí - s...'!F33</f>
        <v>0</v>
      </c>
      <c r="BB62" s="110">
        <f>'A - Úprava konstrukcí - s...'!F34</f>
        <v>0</v>
      </c>
      <c r="BC62" s="110">
        <f>'A - Úprava konstrukcí - s...'!F35</f>
        <v>0</v>
      </c>
      <c r="BD62" s="112">
        <f>'A - Úprava konstrukcí - s...'!F36</f>
        <v>0</v>
      </c>
      <c r="BT62" s="113" t="s">
        <v>84</v>
      </c>
      <c r="BV62" s="113" t="s">
        <v>78</v>
      </c>
      <c r="BW62" s="113" t="s">
        <v>112</v>
      </c>
      <c r="BX62" s="113" t="s">
        <v>110</v>
      </c>
      <c r="CL62" s="113" t="s">
        <v>22</v>
      </c>
    </row>
    <row r="63" spans="1:91" s="6" customFormat="1" ht="22.5" customHeight="1">
      <c r="A63" s="104" t="s">
        <v>85</v>
      </c>
      <c r="B63" s="105"/>
      <c r="C63" s="106"/>
      <c r="D63" s="106"/>
      <c r="E63" s="335" t="s">
        <v>95</v>
      </c>
      <c r="F63" s="335"/>
      <c r="G63" s="335"/>
      <c r="H63" s="335"/>
      <c r="I63" s="335"/>
      <c r="J63" s="106"/>
      <c r="K63" s="335" t="s">
        <v>113</v>
      </c>
      <c r="L63" s="335"/>
      <c r="M63" s="335"/>
      <c r="N63" s="335"/>
      <c r="O63" s="335"/>
      <c r="P63" s="335"/>
      <c r="Q63" s="335"/>
      <c r="R63" s="335"/>
      <c r="S63" s="335"/>
      <c r="T63" s="335"/>
      <c r="U63" s="335"/>
      <c r="V63" s="335"/>
      <c r="W63" s="335"/>
      <c r="X63" s="335"/>
      <c r="Y63" s="335"/>
      <c r="Z63" s="335"/>
      <c r="AA63" s="335"/>
      <c r="AB63" s="335"/>
      <c r="AC63" s="335"/>
      <c r="AD63" s="335"/>
      <c r="AE63" s="335"/>
      <c r="AF63" s="335"/>
      <c r="AG63" s="333">
        <f>'B - Dozdívky'!J29</f>
        <v>0</v>
      </c>
      <c r="AH63" s="334"/>
      <c r="AI63" s="334"/>
      <c r="AJ63" s="334"/>
      <c r="AK63" s="334"/>
      <c r="AL63" s="334"/>
      <c r="AM63" s="334"/>
      <c r="AN63" s="333">
        <f t="shared" si="0"/>
        <v>0</v>
      </c>
      <c r="AO63" s="334"/>
      <c r="AP63" s="334"/>
      <c r="AQ63" s="107" t="s">
        <v>88</v>
      </c>
      <c r="AR63" s="108"/>
      <c r="AS63" s="109">
        <v>0</v>
      </c>
      <c r="AT63" s="110">
        <f t="shared" si="1"/>
        <v>0</v>
      </c>
      <c r="AU63" s="111">
        <f>'B - Dozdívky'!P83</f>
        <v>0</v>
      </c>
      <c r="AV63" s="110">
        <f>'B - Dozdívky'!J32</f>
        <v>0</v>
      </c>
      <c r="AW63" s="110">
        <f>'B - Dozdívky'!J33</f>
        <v>0</v>
      </c>
      <c r="AX63" s="110">
        <f>'B - Dozdívky'!J34</f>
        <v>0</v>
      </c>
      <c r="AY63" s="110">
        <f>'B - Dozdívky'!J35</f>
        <v>0</v>
      </c>
      <c r="AZ63" s="110">
        <f>'B - Dozdívky'!F32</f>
        <v>0</v>
      </c>
      <c r="BA63" s="110">
        <f>'B - Dozdívky'!F33</f>
        <v>0</v>
      </c>
      <c r="BB63" s="110">
        <f>'B - Dozdívky'!F34</f>
        <v>0</v>
      </c>
      <c r="BC63" s="110">
        <f>'B - Dozdívky'!F35</f>
        <v>0</v>
      </c>
      <c r="BD63" s="112">
        <f>'B - Dozdívky'!F36</f>
        <v>0</v>
      </c>
      <c r="BT63" s="113" t="s">
        <v>84</v>
      </c>
      <c r="BV63" s="113" t="s">
        <v>78</v>
      </c>
      <c r="BW63" s="113" t="s">
        <v>114</v>
      </c>
      <c r="BX63" s="113" t="s">
        <v>110</v>
      </c>
      <c r="CL63" s="113" t="s">
        <v>22</v>
      </c>
    </row>
    <row r="64" spans="1:91" s="6" customFormat="1" ht="22.5" customHeight="1">
      <c r="A64" s="104" t="s">
        <v>85</v>
      </c>
      <c r="B64" s="105"/>
      <c r="C64" s="106"/>
      <c r="D64" s="106"/>
      <c r="E64" s="335" t="s">
        <v>98</v>
      </c>
      <c r="F64" s="335"/>
      <c r="G64" s="335"/>
      <c r="H64" s="335"/>
      <c r="I64" s="335"/>
      <c r="J64" s="106"/>
      <c r="K64" s="335" t="s">
        <v>115</v>
      </c>
      <c r="L64" s="335"/>
      <c r="M64" s="335"/>
      <c r="N64" s="335"/>
      <c r="O64" s="335"/>
      <c r="P64" s="335"/>
      <c r="Q64" s="335"/>
      <c r="R64" s="335"/>
      <c r="S64" s="335"/>
      <c r="T64" s="335"/>
      <c r="U64" s="335"/>
      <c r="V64" s="335"/>
      <c r="W64" s="335"/>
      <c r="X64" s="335"/>
      <c r="Y64" s="335"/>
      <c r="Z64" s="335"/>
      <c r="AA64" s="335"/>
      <c r="AB64" s="335"/>
      <c r="AC64" s="335"/>
      <c r="AD64" s="335"/>
      <c r="AE64" s="335"/>
      <c r="AF64" s="335"/>
      <c r="AG64" s="333">
        <f>'C - Zateplení'!J29</f>
        <v>0</v>
      </c>
      <c r="AH64" s="334"/>
      <c r="AI64" s="334"/>
      <c r="AJ64" s="334"/>
      <c r="AK64" s="334"/>
      <c r="AL64" s="334"/>
      <c r="AM64" s="334"/>
      <c r="AN64" s="333">
        <f t="shared" si="0"/>
        <v>0</v>
      </c>
      <c r="AO64" s="334"/>
      <c r="AP64" s="334"/>
      <c r="AQ64" s="107" t="s">
        <v>88</v>
      </c>
      <c r="AR64" s="108"/>
      <c r="AS64" s="109">
        <v>0</v>
      </c>
      <c r="AT64" s="110">
        <f t="shared" si="1"/>
        <v>0</v>
      </c>
      <c r="AU64" s="111">
        <f>'C - Zateplení'!P83</f>
        <v>0</v>
      </c>
      <c r="AV64" s="110">
        <f>'C - Zateplení'!J32</f>
        <v>0</v>
      </c>
      <c r="AW64" s="110">
        <f>'C - Zateplení'!J33</f>
        <v>0</v>
      </c>
      <c r="AX64" s="110">
        <f>'C - Zateplení'!J34</f>
        <v>0</v>
      </c>
      <c r="AY64" s="110">
        <f>'C - Zateplení'!J35</f>
        <v>0</v>
      </c>
      <c r="AZ64" s="110">
        <f>'C - Zateplení'!F32</f>
        <v>0</v>
      </c>
      <c r="BA64" s="110">
        <f>'C - Zateplení'!F33</f>
        <v>0</v>
      </c>
      <c r="BB64" s="110">
        <f>'C - Zateplení'!F34</f>
        <v>0</v>
      </c>
      <c r="BC64" s="110">
        <f>'C - Zateplení'!F35</f>
        <v>0</v>
      </c>
      <c r="BD64" s="112">
        <f>'C - Zateplení'!F36</f>
        <v>0</v>
      </c>
      <c r="BT64" s="113" t="s">
        <v>84</v>
      </c>
      <c r="BV64" s="113" t="s">
        <v>78</v>
      </c>
      <c r="BW64" s="113" t="s">
        <v>116</v>
      </c>
      <c r="BX64" s="113" t="s">
        <v>110</v>
      </c>
      <c r="CL64" s="113" t="s">
        <v>22</v>
      </c>
    </row>
    <row r="65" spans="1:91" s="6" customFormat="1" ht="22.5" customHeight="1">
      <c r="A65" s="104" t="s">
        <v>85</v>
      </c>
      <c r="B65" s="105"/>
      <c r="C65" s="106"/>
      <c r="D65" s="106"/>
      <c r="E65" s="335" t="s">
        <v>75</v>
      </c>
      <c r="F65" s="335"/>
      <c r="G65" s="335"/>
      <c r="H65" s="335"/>
      <c r="I65" s="335"/>
      <c r="J65" s="106"/>
      <c r="K65" s="335" t="s">
        <v>117</v>
      </c>
      <c r="L65" s="335"/>
      <c r="M65" s="335"/>
      <c r="N65" s="335"/>
      <c r="O65" s="335"/>
      <c r="P65" s="335"/>
      <c r="Q65" s="335"/>
      <c r="R65" s="335"/>
      <c r="S65" s="335"/>
      <c r="T65" s="335"/>
      <c r="U65" s="335"/>
      <c r="V65" s="335"/>
      <c r="W65" s="335"/>
      <c r="X65" s="335"/>
      <c r="Y65" s="335"/>
      <c r="Z65" s="335"/>
      <c r="AA65" s="335"/>
      <c r="AB65" s="335"/>
      <c r="AC65" s="335"/>
      <c r="AD65" s="335"/>
      <c r="AE65" s="335"/>
      <c r="AF65" s="335"/>
      <c r="AG65" s="333">
        <f>'D - Těžký obvodový plášť ...'!J29</f>
        <v>0</v>
      </c>
      <c r="AH65" s="334"/>
      <c r="AI65" s="334"/>
      <c r="AJ65" s="334"/>
      <c r="AK65" s="334"/>
      <c r="AL65" s="334"/>
      <c r="AM65" s="334"/>
      <c r="AN65" s="333">
        <f t="shared" si="0"/>
        <v>0</v>
      </c>
      <c r="AO65" s="334"/>
      <c r="AP65" s="334"/>
      <c r="AQ65" s="107" t="s">
        <v>88</v>
      </c>
      <c r="AR65" s="108"/>
      <c r="AS65" s="109">
        <v>0</v>
      </c>
      <c r="AT65" s="110">
        <f t="shared" si="1"/>
        <v>0</v>
      </c>
      <c r="AU65" s="111">
        <f>'D - Těžký obvodový plášť ...'!P83</f>
        <v>0</v>
      </c>
      <c r="AV65" s="110">
        <f>'D - Těžký obvodový plášť ...'!J32</f>
        <v>0</v>
      </c>
      <c r="AW65" s="110">
        <f>'D - Těžký obvodový plášť ...'!J33</f>
        <v>0</v>
      </c>
      <c r="AX65" s="110">
        <f>'D - Těžký obvodový plášť ...'!J34</f>
        <v>0</v>
      </c>
      <c r="AY65" s="110">
        <f>'D - Těžký obvodový plášť ...'!J35</f>
        <v>0</v>
      </c>
      <c r="AZ65" s="110">
        <f>'D - Těžký obvodový plášť ...'!F32</f>
        <v>0</v>
      </c>
      <c r="BA65" s="110">
        <f>'D - Těžký obvodový plášť ...'!F33</f>
        <v>0</v>
      </c>
      <c r="BB65" s="110">
        <f>'D - Těžký obvodový plášť ...'!F34</f>
        <v>0</v>
      </c>
      <c r="BC65" s="110">
        <f>'D - Těžký obvodový plášť ...'!F35</f>
        <v>0</v>
      </c>
      <c r="BD65" s="112">
        <f>'D - Těžký obvodový plášť ...'!F36</f>
        <v>0</v>
      </c>
      <c r="BT65" s="113" t="s">
        <v>84</v>
      </c>
      <c r="BV65" s="113" t="s">
        <v>78</v>
      </c>
      <c r="BW65" s="113" t="s">
        <v>118</v>
      </c>
      <c r="BX65" s="113" t="s">
        <v>110</v>
      </c>
      <c r="CL65" s="113" t="s">
        <v>22</v>
      </c>
    </row>
    <row r="66" spans="1:91" s="5" customFormat="1" ht="22.5" customHeight="1">
      <c r="B66" s="94"/>
      <c r="C66" s="95"/>
      <c r="D66" s="342" t="s">
        <v>119</v>
      </c>
      <c r="E66" s="342"/>
      <c r="F66" s="342"/>
      <c r="G66" s="342"/>
      <c r="H66" s="342"/>
      <c r="I66" s="96"/>
      <c r="J66" s="342" t="s">
        <v>120</v>
      </c>
      <c r="K66" s="342"/>
      <c r="L66" s="342"/>
      <c r="M66" s="342"/>
      <c r="N66" s="342"/>
      <c r="O66" s="342"/>
      <c r="P66" s="342"/>
      <c r="Q66" s="342"/>
      <c r="R66" s="342"/>
      <c r="S66" s="342"/>
      <c r="T66" s="342"/>
      <c r="U66" s="342"/>
      <c r="V66" s="342"/>
      <c r="W66" s="342"/>
      <c r="X66" s="342"/>
      <c r="Y66" s="342"/>
      <c r="Z66" s="342"/>
      <c r="AA66" s="342"/>
      <c r="AB66" s="342"/>
      <c r="AC66" s="342"/>
      <c r="AD66" s="342"/>
      <c r="AE66" s="342"/>
      <c r="AF66" s="342"/>
      <c r="AG66" s="341">
        <f>ROUND(SUM(AG67:AG70),2)</f>
        <v>0</v>
      </c>
      <c r="AH66" s="340"/>
      <c r="AI66" s="340"/>
      <c r="AJ66" s="340"/>
      <c r="AK66" s="340"/>
      <c r="AL66" s="340"/>
      <c r="AM66" s="340"/>
      <c r="AN66" s="339">
        <f t="shared" si="0"/>
        <v>0</v>
      </c>
      <c r="AO66" s="340"/>
      <c r="AP66" s="340"/>
      <c r="AQ66" s="97" t="s">
        <v>82</v>
      </c>
      <c r="AR66" s="98"/>
      <c r="AS66" s="99">
        <f>ROUND(SUM(AS67:AS70),2)</f>
        <v>0</v>
      </c>
      <c r="AT66" s="100">
        <f t="shared" si="1"/>
        <v>0</v>
      </c>
      <c r="AU66" s="101">
        <f>ROUND(SUM(AU67:AU70),5)</f>
        <v>0</v>
      </c>
      <c r="AV66" s="100">
        <f>ROUND(AZ66*L26,2)</f>
        <v>0</v>
      </c>
      <c r="AW66" s="100">
        <f>ROUND(BA66*L27,2)</f>
        <v>0</v>
      </c>
      <c r="AX66" s="100">
        <f>ROUND(BB66*L26,2)</f>
        <v>0</v>
      </c>
      <c r="AY66" s="100">
        <f>ROUND(BC66*L27,2)</f>
        <v>0</v>
      </c>
      <c r="AZ66" s="100">
        <f>ROUND(SUM(AZ67:AZ70),2)</f>
        <v>0</v>
      </c>
      <c r="BA66" s="100">
        <f>ROUND(SUM(BA67:BA70),2)</f>
        <v>0</v>
      </c>
      <c r="BB66" s="100">
        <f>ROUND(SUM(BB67:BB70),2)</f>
        <v>0</v>
      </c>
      <c r="BC66" s="100">
        <f>ROUND(SUM(BC67:BC70),2)</f>
        <v>0</v>
      </c>
      <c r="BD66" s="102">
        <f>ROUND(SUM(BD67:BD70),2)</f>
        <v>0</v>
      </c>
      <c r="BS66" s="103" t="s">
        <v>75</v>
      </c>
      <c r="BT66" s="103" t="s">
        <v>17</v>
      </c>
      <c r="BU66" s="103" t="s">
        <v>77</v>
      </c>
      <c r="BV66" s="103" t="s">
        <v>78</v>
      </c>
      <c r="BW66" s="103" t="s">
        <v>121</v>
      </c>
      <c r="BX66" s="103" t="s">
        <v>7</v>
      </c>
      <c r="CL66" s="103" t="s">
        <v>22</v>
      </c>
      <c r="CM66" s="103" t="s">
        <v>84</v>
      </c>
    </row>
    <row r="67" spans="1:91" s="6" customFormat="1" ht="22.5" customHeight="1">
      <c r="A67" s="104" t="s">
        <v>85</v>
      </c>
      <c r="B67" s="105"/>
      <c r="C67" s="106"/>
      <c r="D67" s="106"/>
      <c r="E67" s="335" t="s">
        <v>86</v>
      </c>
      <c r="F67" s="335"/>
      <c r="G67" s="335"/>
      <c r="H67" s="335"/>
      <c r="I67" s="335"/>
      <c r="J67" s="106"/>
      <c r="K67" s="335" t="s">
        <v>122</v>
      </c>
      <c r="L67" s="335"/>
      <c r="M67" s="335"/>
      <c r="N67" s="335"/>
      <c r="O67" s="335"/>
      <c r="P67" s="335"/>
      <c r="Q67" s="335"/>
      <c r="R67" s="335"/>
      <c r="S67" s="335"/>
      <c r="T67" s="335"/>
      <c r="U67" s="335"/>
      <c r="V67" s="335"/>
      <c r="W67" s="335"/>
      <c r="X67" s="335"/>
      <c r="Y67" s="335"/>
      <c r="Z67" s="335"/>
      <c r="AA67" s="335"/>
      <c r="AB67" s="335"/>
      <c r="AC67" s="335"/>
      <c r="AD67" s="335"/>
      <c r="AE67" s="335"/>
      <c r="AF67" s="335"/>
      <c r="AG67" s="333">
        <f>'A - Výkopy - zemní práce'!J29</f>
        <v>0</v>
      </c>
      <c r="AH67" s="334"/>
      <c r="AI67" s="334"/>
      <c r="AJ67" s="334"/>
      <c r="AK67" s="334"/>
      <c r="AL67" s="334"/>
      <c r="AM67" s="334"/>
      <c r="AN67" s="333">
        <f t="shared" si="0"/>
        <v>0</v>
      </c>
      <c r="AO67" s="334"/>
      <c r="AP67" s="334"/>
      <c r="AQ67" s="107" t="s">
        <v>88</v>
      </c>
      <c r="AR67" s="108"/>
      <c r="AS67" s="109">
        <v>0</v>
      </c>
      <c r="AT67" s="110">
        <f t="shared" si="1"/>
        <v>0</v>
      </c>
      <c r="AU67" s="111">
        <f>'A - Výkopy - zemní práce'!P83</f>
        <v>0</v>
      </c>
      <c r="AV67" s="110">
        <f>'A - Výkopy - zemní práce'!J32</f>
        <v>0</v>
      </c>
      <c r="AW67" s="110">
        <f>'A - Výkopy - zemní práce'!J33</f>
        <v>0</v>
      </c>
      <c r="AX67" s="110">
        <f>'A - Výkopy - zemní práce'!J34</f>
        <v>0</v>
      </c>
      <c r="AY67" s="110">
        <f>'A - Výkopy - zemní práce'!J35</f>
        <v>0</v>
      </c>
      <c r="AZ67" s="110">
        <f>'A - Výkopy - zemní práce'!F32</f>
        <v>0</v>
      </c>
      <c r="BA67" s="110">
        <f>'A - Výkopy - zemní práce'!F33</f>
        <v>0</v>
      </c>
      <c r="BB67" s="110">
        <f>'A - Výkopy - zemní práce'!F34</f>
        <v>0</v>
      </c>
      <c r="BC67" s="110">
        <f>'A - Výkopy - zemní práce'!F35</f>
        <v>0</v>
      </c>
      <c r="BD67" s="112">
        <f>'A - Výkopy - zemní práce'!F36</f>
        <v>0</v>
      </c>
      <c r="BT67" s="113" t="s">
        <v>84</v>
      </c>
      <c r="BV67" s="113" t="s">
        <v>78</v>
      </c>
      <c r="BW67" s="113" t="s">
        <v>123</v>
      </c>
      <c r="BX67" s="113" t="s">
        <v>121</v>
      </c>
      <c r="CL67" s="113" t="s">
        <v>22</v>
      </c>
    </row>
    <row r="68" spans="1:91" s="6" customFormat="1" ht="22.5" customHeight="1">
      <c r="A68" s="104" t="s">
        <v>85</v>
      </c>
      <c r="B68" s="105"/>
      <c r="C68" s="106"/>
      <c r="D68" s="106"/>
      <c r="E68" s="335" t="s">
        <v>95</v>
      </c>
      <c r="F68" s="335"/>
      <c r="G68" s="335"/>
      <c r="H68" s="335"/>
      <c r="I68" s="335"/>
      <c r="J68" s="106"/>
      <c r="K68" s="335" t="s">
        <v>124</v>
      </c>
      <c r="L68" s="335"/>
      <c r="M68" s="335"/>
      <c r="N68" s="335"/>
      <c r="O68" s="335"/>
      <c r="P68" s="335"/>
      <c r="Q68" s="335"/>
      <c r="R68" s="335"/>
      <c r="S68" s="335"/>
      <c r="T68" s="335"/>
      <c r="U68" s="335"/>
      <c r="V68" s="335"/>
      <c r="W68" s="335"/>
      <c r="X68" s="335"/>
      <c r="Y68" s="335"/>
      <c r="Z68" s="335"/>
      <c r="AA68" s="335"/>
      <c r="AB68" s="335"/>
      <c r="AC68" s="335"/>
      <c r="AD68" s="335"/>
      <c r="AE68" s="335"/>
      <c r="AF68" s="335"/>
      <c r="AG68" s="333">
        <f>'B - Sanace stáv. konstrukcí'!J29</f>
        <v>0</v>
      </c>
      <c r="AH68" s="334"/>
      <c r="AI68" s="334"/>
      <c r="AJ68" s="334"/>
      <c r="AK68" s="334"/>
      <c r="AL68" s="334"/>
      <c r="AM68" s="334"/>
      <c r="AN68" s="333">
        <f t="shared" si="0"/>
        <v>0</v>
      </c>
      <c r="AO68" s="334"/>
      <c r="AP68" s="334"/>
      <c r="AQ68" s="107" t="s">
        <v>88</v>
      </c>
      <c r="AR68" s="108"/>
      <c r="AS68" s="109">
        <v>0</v>
      </c>
      <c r="AT68" s="110">
        <f t="shared" si="1"/>
        <v>0</v>
      </c>
      <c r="AU68" s="111">
        <f>'B - Sanace stáv. konstrukcí'!P83</f>
        <v>0</v>
      </c>
      <c r="AV68" s="110">
        <f>'B - Sanace stáv. konstrukcí'!J32</f>
        <v>0</v>
      </c>
      <c r="AW68" s="110">
        <f>'B - Sanace stáv. konstrukcí'!J33</f>
        <v>0</v>
      </c>
      <c r="AX68" s="110">
        <f>'B - Sanace stáv. konstrukcí'!J34</f>
        <v>0</v>
      </c>
      <c r="AY68" s="110">
        <f>'B - Sanace stáv. konstrukcí'!J35</f>
        <v>0</v>
      </c>
      <c r="AZ68" s="110">
        <f>'B - Sanace stáv. konstrukcí'!F32</f>
        <v>0</v>
      </c>
      <c r="BA68" s="110">
        <f>'B - Sanace stáv. konstrukcí'!F33</f>
        <v>0</v>
      </c>
      <c r="BB68" s="110">
        <f>'B - Sanace stáv. konstrukcí'!F34</f>
        <v>0</v>
      </c>
      <c r="BC68" s="110">
        <f>'B - Sanace stáv. konstrukcí'!F35</f>
        <v>0</v>
      </c>
      <c r="BD68" s="112">
        <f>'B - Sanace stáv. konstrukcí'!F36</f>
        <v>0</v>
      </c>
      <c r="BT68" s="113" t="s">
        <v>84</v>
      </c>
      <c r="BV68" s="113" t="s">
        <v>78</v>
      </c>
      <c r="BW68" s="113" t="s">
        <v>125</v>
      </c>
      <c r="BX68" s="113" t="s">
        <v>121</v>
      </c>
      <c r="CL68" s="113" t="s">
        <v>22</v>
      </c>
    </row>
    <row r="69" spans="1:91" s="6" customFormat="1" ht="22.5" customHeight="1">
      <c r="A69" s="104" t="s">
        <v>85</v>
      </c>
      <c r="B69" s="105"/>
      <c r="C69" s="106"/>
      <c r="D69" s="106"/>
      <c r="E69" s="335" t="s">
        <v>98</v>
      </c>
      <c r="F69" s="335"/>
      <c r="G69" s="335"/>
      <c r="H69" s="335"/>
      <c r="I69" s="335"/>
      <c r="J69" s="106"/>
      <c r="K69" s="335" t="s">
        <v>126</v>
      </c>
      <c r="L69" s="335"/>
      <c r="M69" s="335"/>
      <c r="N69" s="335"/>
      <c r="O69" s="335"/>
      <c r="P69" s="335"/>
      <c r="Q69" s="335"/>
      <c r="R69" s="335"/>
      <c r="S69" s="335"/>
      <c r="T69" s="335"/>
      <c r="U69" s="335"/>
      <c r="V69" s="335"/>
      <c r="W69" s="335"/>
      <c r="X69" s="335"/>
      <c r="Y69" s="335"/>
      <c r="Z69" s="335"/>
      <c r="AA69" s="335"/>
      <c r="AB69" s="335"/>
      <c r="AC69" s="335"/>
      <c r="AD69" s="335"/>
      <c r="AE69" s="335"/>
      <c r="AF69" s="335"/>
      <c r="AG69" s="333">
        <f>'C - Podzemní konstrukce (...'!J29</f>
        <v>0</v>
      </c>
      <c r="AH69" s="334"/>
      <c r="AI69" s="334"/>
      <c r="AJ69" s="334"/>
      <c r="AK69" s="334"/>
      <c r="AL69" s="334"/>
      <c r="AM69" s="334"/>
      <c r="AN69" s="333">
        <f t="shared" si="0"/>
        <v>0</v>
      </c>
      <c r="AO69" s="334"/>
      <c r="AP69" s="334"/>
      <c r="AQ69" s="107" t="s">
        <v>88</v>
      </c>
      <c r="AR69" s="108"/>
      <c r="AS69" s="109">
        <v>0</v>
      </c>
      <c r="AT69" s="110">
        <f t="shared" si="1"/>
        <v>0</v>
      </c>
      <c r="AU69" s="111">
        <f>'C - Podzemní konstrukce (...'!P83</f>
        <v>0</v>
      </c>
      <c r="AV69" s="110">
        <f>'C - Podzemní konstrukce (...'!J32</f>
        <v>0</v>
      </c>
      <c r="AW69" s="110">
        <f>'C - Podzemní konstrukce (...'!J33</f>
        <v>0</v>
      </c>
      <c r="AX69" s="110">
        <f>'C - Podzemní konstrukce (...'!J34</f>
        <v>0</v>
      </c>
      <c r="AY69" s="110">
        <f>'C - Podzemní konstrukce (...'!J35</f>
        <v>0</v>
      </c>
      <c r="AZ69" s="110">
        <f>'C - Podzemní konstrukce (...'!F32</f>
        <v>0</v>
      </c>
      <c r="BA69" s="110">
        <f>'C - Podzemní konstrukce (...'!F33</f>
        <v>0</v>
      </c>
      <c r="BB69" s="110">
        <f>'C - Podzemní konstrukce (...'!F34</f>
        <v>0</v>
      </c>
      <c r="BC69" s="110">
        <f>'C - Podzemní konstrukce (...'!F35</f>
        <v>0</v>
      </c>
      <c r="BD69" s="112">
        <f>'C - Podzemní konstrukce (...'!F36</f>
        <v>0</v>
      </c>
      <c r="BT69" s="113" t="s">
        <v>84</v>
      </c>
      <c r="BV69" s="113" t="s">
        <v>78</v>
      </c>
      <c r="BW69" s="113" t="s">
        <v>127</v>
      </c>
      <c r="BX69" s="113" t="s">
        <v>121</v>
      </c>
      <c r="CL69" s="113" t="s">
        <v>22</v>
      </c>
    </row>
    <row r="70" spans="1:91" s="6" customFormat="1" ht="22.5" customHeight="1">
      <c r="A70" s="104" t="s">
        <v>85</v>
      </c>
      <c r="B70" s="105"/>
      <c r="C70" s="106"/>
      <c r="D70" s="106"/>
      <c r="E70" s="335" t="s">
        <v>75</v>
      </c>
      <c r="F70" s="335"/>
      <c r="G70" s="335"/>
      <c r="H70" s="335"/>
      <c r="I70" s="335"/>
      <c r="J70" s="106"/>
      <c r="K70" s="335" t="s">
        <v>128</v>
      </c>
      <c r="L70" s="335"/>
      <c r="M70" s="335"/>
      <c r="N70" s="335"/>
      <c r="O70" s="335"/>
      <c r="P70" s="335"/>
      <c r="Q70" s="335"/>
      <c r="R70" s="335"/>
      <c r="S70" s="335"/>
      <c r="T70" s="335"/>
      <c r="U70" s="335"/>
      <c r="V70" s="335"/>
      <c r="W70" s="335"/>
      <c r="X70" s="335"/>
      <c r="Y70" s="335"/>
      <c r="Z70" s="335"/>
      <c r="AA70" s="335"/>
      <c r="AB70" s="335"/>
      <c r="AC70" s="335"/>
      <c r="AD70" s="335"/>
      <c r="AE70" s="335"/>
      <c r="AF70" s="335"/>
      <c r="AG70" s="333">
        <f>'D - Nadzemní konstrukce (...'!J29</f>
        <v>0</v>
      </c>
      <c r="AH70" s="334"/>
      <c r="AI70" s="334"/>
      <c r="AJ70" s="334"/>
      <c r="AK70" s="334"/>
      <c r="AL70" s="334"/>
      <c r="AM70" s="334"/>
      <c r="AN70" s="333">
        <f t="shared" si="0"/>
        <v>0</v>
      </c>
      <c r="AO70" s="334"/>
      <c r="AP70" s="334"/>
      <c r="AQ70" s="107" t="s">
        <v>88</v>
      </c>
      <c r="AR70" s="108"/>
      <c r="AS70" s="109">
        <v>0</v>
      </c>
      <c r="AT70" s="110">
        <f t="shared" si="1"/>
        <v>0</v>
      </c>
      <c r="AU70" s="111">
        <f>'D - Nadzemní konstrukce (...'!P83</f>
        <v>0</v>
      </c>
      <c r="AV70" s="110">
        <f>'D - Nadzemní konstrukce (...'!J32</f>
        <v>0</v>
      </c>
      <c r="AW70" s="110">
        <f>'D - Nadzemní konstrukce (...'!J33</f>
        <v>0</v>
      </c>
      <c r="AX70" s="110">
        <f>'D - Nadzemní konstrukce (...'!J34</f>
        <v>0</v>
      </c>
      <c r="AY70" s="110">
        <f>'D - Nadzemní konstrukce (...'!J35</f>
        <v>0</v>
      </c>
      <c r="AZ70" s="110">
        <f>'D - Nadzemní konstrukce (...'!F32</f>
        <v>0</v>
      </c>
      <c r="BA70" s="110">
        <f>'D - Nadzemní konstrukce (...'!F33</f>
        <v>0</v>
      </c>
      <c r="BB70" s="110">
        <f>'D - Nadzemní konstrukce (...'!F34</f>
        <v>0</v>
      </c>
      <c r="BC70" s="110">
        <f>'D - Nadzemní konstrukce (...'!F35</f>
        <v>0</v>
      </c>
      <c r="BD70" s="112">
        <f>'D - Nadzemní konstrukce (...'!F36</f>
        <v>0</v>
      </c>
      <c r="BT70" s="113" t="s">
        <v>84</v>
      </c>
      <c r="BV70" s="113" t="s">
        <v>78</v>
      </c>
      <c r="BW70" s="113" t="s">
        <v>129</v>
      </c>
      <c r="BX70" s="113" t="s">
        <v>121</v>
      </c>
      <c r="CL70" s="113" t="s">
        <v>22</v>
      </c>
    </row>
    <row r="71" spans="1:91" s="5" customFormat="1" ht="22.5" customHeight="1">
      <c r="B71" s="94"/>
      <c r="C71" s="95"/>
      <c r="D71" s="342" t="s">
        <v>130</v>
      </c>
      <c r="E71" s="342"/>
      <c r="F71" s="342"/>
      <c r="G71" s="342"/>
      <c r="H71" s="342"/>
      <c r="I71" s="96"/>
      <c r="J71" s="342" t="s">
        <v>131</v>
      </c>
      <c r="K71" s="342"/>
      <c r="L71" s="342"/>
      <c r="M71" s="342"/>
      <c r="N71" s="342"/>
      <c r="O71" s="342"/>
      <c r="P71" s="342"/>
      <c r="Q71" s="342"/>
      <c r="R71" s="342"/>
      <c r="S71" s="342"/>
      <c r="T71" s="342"/>
      <c r="U71" s="342"/>
      <c r="V71" s="342"/>
      <c r="W71" s="342"/>
      <c r="X71" s="342"/>
      <c r="Y71" s="342"/>
      <c r="Z71" s="342"/>
      <c r="AA71" s="342"/>
      <c r="AB71" s="342"/>
      <c r="AC71" s="342"/>
      <c r="AD71" s="342"/>
      <c r="AE71" s="342"/>
      <c r="AF71" s="342"/>
      <c r="AG71" s="341">
        <f>ROUND(SUM(AG72:AG73),2)</f>
        <v>0</v>
      </c>
      <c r="AH71" s="340"/>
      <c r="AI71" s="340"/>
      <c r="AJ71" s="340"/>
      <c r="AK71" s="340"/>
      <c r="AL71" s="340"/>
      <c r="AM71" s="340"/>
      <c r="AN71" s="339">
        <f t="shared" si="0"/>
        <v>0</v>
      </c>
      <c r="AO71" s="340"/>
      <c r="AP71" s="340"/>
      <c r="AQ71" s="97" t="s">
        <v>82</v>
      </c>
      <c r="AR71" s="98"/>
      <c r="AS71" s="99">
        <f>ROUND(SUM(AS72:AS73),2)</f>
        <v>0</v>
      </c>
      <c r="AT71" s="100">
        <f t="shared" si="1"/>
        <v>0</v>
      </c>
      <c r="AU71" s="101">
        <f>ROUND(SUM(AU72:AU73),5)</f>
        <v>0</v>
      </c>
      <c r="AV71" s="100">
        <f>ROUND(AZ71*L26,2)</f>
        <v>0</v>
      </c>
      <c r="AW71" s="100">
        <f>ROUND(BA71*L27,2)</f>
        <v>0</v>
      </c>
      <c r="AX71" s="100">
        <f>ROUND(BB71*L26,2)</f>
        <v>0</v>
      </c>
      <c r="AY71" s="100">
        <f>ROUND(BC71*L27,2)</f>
        <v>0</v>
      </c>
      <c r="AZ71" s="100">
        <f>ROUND(SUM(AZ72:AZ73),2)</f>
        <v>0</v>
      </c>
      <c r="BA71" s="100">
        <f>ROUND(SUM(BA72:BA73),2)</f>
        <v>0</v>
      </c>
      <c r="BB71" s="100">
        <f>ROUND(SUM(BB72:BB73),2)</f>
        <v>0</v>
      </c>
      <c r="BC71" s="100">
        <f>ROUND(SUM(BC72:BC73),2)</f>
        <v>0</v>
      </c>
      <c r="BD71" s="102">
        <f>ROUND(SUM(BD72:BD73),2)</f>
        <v>0</v>
      </c>
      <c r="BS71" s="103" t="s">
        <v>75</v>
      </c>
      <c r="BT71" s="103" t="s">
        <v>17</v>
      </c>
      <c r="BU71" s="103" t="s">
        <v>77</v>
      </c>
      <c r="BV71" s="103" t="s">
        <v>78</v>
      </c>
      <c r="BW71" s="103" t="s">
        <v>132</v>
      </c>
      <c r="BX71" s="103" t="s">
        <v>7</v>
      </c>
      <c r="CL71" s="103" t="s">
        <v>22</v>
      </c>
      <c r="CM71" s="103" t="s">
        <v>84</v>
      </c>
    </row>
    <row r="72" spans="1:91" s="6" customFormat="1" ht="22.5" customHeight="1">
      <c r="A72" s="104" t="s">
        <v>85</v>
      </c>
      <c r="B72" s="105"/>
      <c r="C72" s="106"/>
      <c r="D72" s="106"/>
      <c r="E72" s="335" t="s">
        <v>86</v>
      </c>
      <c r="F72" s="335"/>
      <c r="G72" s="335"/>
      <c r="H72" s="335"/>
      <c r="I72" s="335"/>
      <c r="J72" s="106"/>
      <c r="K72" s="335" t="s">
        <v>133</v>
      </c>
      <c r="L72" s="335"/>
      <c r="M72" s="335"/>
      <c r="N72" s="335"/>
      <c r="O72" s="335"/>
      <c r="P72" s="335"/>
      <c r="Q72" s="335"/>
      <c r="R72" s="335"/>
      <c r="S72" s="335"/>
      <c r="T72" s="335"/>
      <c r="U72" s="335"/>
      <c r="V72" s="335"/>
      <c r="W72" s="335"/>
      <c r="X72" s="335"/>
      <c r="Y72" s="335"/>
      <c r="Z72" s="335"/>
      <c r="AA72" s="335"/>
      <c r="AB72" s="335"/>
      <c r="AC72" s="335"/>
      <c r="AD72" s="335"/>
      <c r="AE72" s="335"/>
      <c r="AF72" s="335"/>
      <c r="AG72" s="333">
        <f>'A - Okna'!J29</f>
        <v>0</v>
      </c>
      <c r="AH72" s="334"/>
      <c r="AI72" s="334"/>
      <c r="AJ72" s="334"/>
      <c r="AK72" s="334"/>
      <c r="AL72" s="334"/>
      <c r="AM72" s="334"/>
      <c r="AN72" s="333">
        <f t="shared" si="0"/>
        <v>0</v>
      </c>
      <c r="AO72" s="334"/>
      <c r="AP72" s="334"/>
      <c r="AQ72" s="107" t="s">
        <v>88</v>
      </c>
      <c r="AR72" s="108"/>
      <c r="AS72" s="109">
        <v>0</v>
      </c>
      <c r="AT72" s="110">
        <f t="shared" si="1"/>
        <v>0</v>
      </c>
      <c r="AU72" s="111">
        <f>'A - Okna'!P83</f>
        <v>0</v>
      </c>
      <c r="AV72" s="110">
        <f>'A - Okna'!J32</f>
        <v>0</v>
      </c>
      <c r="AW72" s="110">
        <f>'A - Okna'!J33</f>
        <v>0</v>
      </c>
      <c r="AX72" s="110">
        <f>'A - Okna'!J34</f>
        <v>0</v>
      </c>
      <c r="AY72" s="110">
        <f>'A - Okna'!J35</f>
        <v>0</v>
      </c>
      <c r="AZ72" s="110">
        <f>'A - Okna'!F32</f>
        <v>0</v>
      </c>
      <c r="BA72" s="110">
        <f>'A - Okna'!F33</f>
        <v>0</v>
      </c>
      <c r="BB72" s="110">
        <f>'A - Okna'!F34</f>
        <v>0</v>
      </c>
      <c r="BC72" s="110">
        <f>'A - Okna'!F35</f>
        <v>0</v>
      </c>
      <c r="BD72" s="112">
        <f>'A - Okna'!F36</f>
        <v>0</v>
      </c>
      <c r="BT72" s="113" t="s">
        <v>84</v>
      </c>
      <c r="BV72" s="113" t="s">
        <v>78</v>
      </c>
      <c r="BW72" s="113" t="s">
        <v>134</v>
      </c>
      <c r="BX72" s="113" t="s">
        <v>132</v>
      </c>
      <c r="CL72" s="113" t="s">
        <v>22</v>
      </c>
    </row>
    <row r="73" spans="1:91" s="6" customFormat="1" ht="22.5" customHeight="1">
      <c r="A73" s="104" t="s">
        <v>85</v>
      </c>
      <c r="B73" s="105"/>
      <c r="C73" s="106"/>
      <c r="D73" s="106"/>
      <c r="E73" s="335" t="s">
        <v>95</v>
      </c>
      <c r="F73" s="335"/>
      <c r="G73" s="335"/>
      <c r="H73" s="335"/>
      <c r="I73" s="335"/>
      <c r="J73" s="106"/>
      <c r="K73" s="335" t="s">
        <v>135</v>
      </c>
      <c r="L73" s="335"/>
      <c r="M73" s="335"/>
      <c r="N73" s="335"/>
      <c r="O73" s="335"/>
      <c r="P73" s="335"/>
      <c r="Q73" s="335"/>
      <c r="R73" s="335"/>
      <c r="S73" s="335"/>
      <c r="T73" s="335"/>
      <c r="U73" s="335"/>
      <c r="V73" s="335"/>
      <c r="W73" s="335"/>
      <c r="X73" s="335"/>
      <c r="Y73" s="335"/>
      <c r="Z73" s="335"/>
      <c r="AA73" s="335"/>
      <c r="AB73" s="335"/>
      <c r="AC73" s="335"/>
      <c r="AD73" s="335"/>
      <c r="AE73" s="335"/>
      <c r="AF73" s="335"/>
      <c r="AG73" s="333">
        <f>'B - Dveře'!J29</f>
        <v>0</v>
      </c>
      <c r="AH73" s="334"/>
      <c r="AI73" s="334"/>
      <c r="AJ73" s="334"/>
      <c r="AK73" s="334"/>
      <c r="AL73" s="334"/>
      <c r="AM73" s="334"/>
      <c r="AN73" s="333">
        <f t="shared" si="0"/>
        <v>0</v>
      </c>
      <c r="AO73" s="334"/>
      <c r="AP73" s="334"/>
      <c r="AQ73" s="107" t="s">
        <v>88</v>
      </c>
      <c r="AR73" s="108"/>
      <c r="AS73" s="109">
        <v>0</v>
      </c>
      <c r="AT73" s="110">
        <f t="shared" si="1"/>
        <v>0</v>
      </c>
      <c r="AU73" s="111">
        <f>'B - Dveře'!P83</f>
        <v>0</v>
      </c>
      <c r="AV73" s="110">
        <f>'B - Dveře'!J32</f>
        <v>0</v>
      </c>
      <c r="AW73" s="110">
        <f>'B - Dveře'!J33</f>
        <v>0</v>
      </c>
      <c r="AX73" s="110">
        <f>'B - Dveře'!J34</f>
        <v>0</v>
      </c>
      <c r="AY73" s="110">
        <f>'B - Dveře'!J35</f>
        <v>0</v>
      </c>
      <c r="AZ73" s="110">
        <f>'B - Dveře'!F32</f>
        <v>0</v>
      </c>
      <c r="BA73" s="110">
        <f>'B - Dveře'!F33</f>
        <v>0</v>
      </c>
      <c r="BB73" s="110">
        <f>'B - Dveře'!F34</f>
        <v>0</v>
      </c>
      <c r="BC73" s="110">
        <f>'B - Dveře'!F35</f>
        <v>0</v>
      </c>
      <c r="BD73" s="112">
        <f>'B - Dveře'!F36</f>
        <v>0</v>
      </c>
      <c r="BT73" s="113" t="s">
        <v>84</v>
      </c>
      <c r="BV73" s="113" t="s">
        <v>78</v>
      </c>
      <c r="BW73" s="113" t="s">
        <v>136</v>
      </c>
      <c r="BX73" s="113" t="s">
        <v>132</v>
      </c>
      <c r="CL73" s="113" t="s">
        <v>22</v>
      </c>
    </row>
    <row r="74" spans="1:91" s="5" customFormat="1" ht="22.5" customHeight="1">
      <c r="B74" s="94"/>
      <c r="C74" s="95"/>
      <c r="D74" s="342" t="s">
        <v>137</v>
      </c>
      <c r="E74" s="342"/>
      <c r="F74" s="342"/>
      <c r="G74" s="342"/>
      <c r="H74" s="342"/>
      <c r="I74" s="96"/>
      <c r="J74" s="342" t="s">
        <v>138</v>
      </c>
      <c r="K74" s="342"/>
      <c r="L74" s="342"/>
      <c r="M74" s="342"/>
      <c r="N74" s="342"/>
      <c r="O74" s="342"/>
      <c r="P74" s="342"/>
      <c r="Q74" s="342"/>
      <c r="R74" s="342"/>
      <c r="S74" s="342"/>
      <c r="T74" s="342"/>
      <c r="U74" s="342"/>
      <c r="V74" s="342"/>
      <c r="W74" s="342"/>
      <c r="X74" s="342"/>
      <c r="Y74" s="342"/>
      <c r="Z74" s="342"/>
      <c r="AA74" s="342"/>
      <c r="AB74" s="342"/>
      <c r="AC74" s="342"/>
      <c r="AD74" s="342"/>
      <c r="AE74" s="342"/>
      <c r="AF74" s="342"/>
      <c r="AG74" s="341">
        <f>ROUND(SUM(AG75:AG78),2)</f>
        <v>0</v>
      </c>
      <c r="AH74" s="340"/>
      <c r="AI74" s="340"/>
      <c r="AJ74" s="340"/>
      <c r="AK74" s="340"/>
      <c r="AL74" s="340"/>
      <c r="AM74" s="340"/>
      <c r="AN74" s="339">
        <f t="shared" si="0"/>
        <v>0</v>
      </c>
      <c r="AO74" s="340"/>
      <c r="AP74" s="340"/>
      <c r="AQ74" s="97" t="s">
        <v>82</v>
      </c>
      <c r="AR74" s="98"/>
      <c r="AS74" s="99">
        <f>ROUND(SUM(AS75:AS78),2)</f>
        <v>0</v>
      </c>
      <c r="AT74" s="100">
        <f t="shared" si="1"/>
        <v>0</v>
      </c>
      <c r="AU74" s="101">
        <f>ROUND(SUM(AU75:AU78),5)</f>
        <v>0</v>
      </c>
      <c r="AV74" s="100">
        <f>ROUND(AZ74*L26,2)</f>
        <v>0</v>
      </c>
      <c r="AW74" s="100">
        <f>ROUND(BA74*L27,2)</f>
        <v>0</v>
      </c>
      <c r="AX74" s="100">
        <f>ROUND(BB74*L26,2)</f>
        <v>0</v>
      </c>
      <c r="AY74" s="100">
        <f>ROUND(BC74*L27,2)</f>
        <v>0</v>
      </c>
      <c r="AZ74" s="100">
        <f>ROUND(SUM(AZ75:AZ78),2)</f>
        <v>0</v>
      </c>
      <c r="BA74" s="100">
        <f>ROUND(SUM(BA75:BA78),2)</f>
        <v>0</v>
      </c>
      <c r="BB74" s="100">
        <f>ROUND(SUM(BB75:BB78),2)</f>
        <v>0</v>
      </c>
      <c r="BC74" s="100">
        <f>ROUND(SUM(BC75:BC78),2)</f>
        <v>0</v>
      </c>
      <c r="BD74" s="102">
        <f>ROUND(SUM(BD75:BD78),2)</f>
        <v>0</v>
      </c>
      <c r="BS74" s="103" t="s">
        <v>75</v>
      </c>
      <c r="BT74" s="103" t="s">
        <v>17</v>
      </c>
      <c r="BU74" s="103" t="s">
        <v>77</v>
      </c>
      <c r="BV74" s="103" t="s">
        <v>78</v>
      </c>
      <c r="BW74" s="103" t="s">
        <v>139</v>
      </c>
      <c r="BX74" s="103" t="s">
        <v>7</v>
      </c>
      <c r="CL74" s="103" t="s">
        <v>22</v>
      </c>
      <c r="CM74" s="103" t="s">
        <v>84</v>
      </c>
    </row>
    <row r="75" spans="1:91" s="6" customFormat="1" ht="22.5" customHeight="1">
      <c r="A75" s="104" t="s">
        <v>85</v>
      </c>
      <c r="B75" s="105"/>
      <c r="C75" s="106"/>
      <c r="D75" s="106"/>
      <c r="E75" s="335" t="s">
        <v>86</v>
      </c>
      <c r="F75" s="335"/>
      <c r="G75" s="335"/>
      <c r="H75" s="335"/>
      <c r="I75" s="335"/>
      <c r="J75" s="106"/>
      <c r="K75" s="335" t="s">
        <v>140</v>
      </c>
      <c r="L75" s="335"/>
      <c r="M75" s="335"/>
      <c r="N75" s="335"/>
      <c r="O75" s="335"/>
      <c r="P75" s="335"/>
      <c r="Q75" s="335"/>
      <c r="R75" s="335"/>
      <c r="S75" s="335"/>
      <c r="T75" s="335"/>
      <c r="U75" s="335"/>
      <c r="V75" s="335"/>
      <c r="W75" s="335"/>
      <c r="X75" s="335"/>
      <c r="Y75" s="335"/>
      <c r="Z75" s="335"/>
      <c r="AA75" s="335"/>
      <c r="AB75" s="335"/>
      <c r="AC75" s="335"/>
      <c r="AD75" s="335"/>
      <c r="AE75" s="335"/>
      <c r="AF75" s="335"/>
      <c r="AG75" s="333">
        <f>'A - LOP VÝCHOD - konstrukce'!J29</f>
        <v>0</v>
      </c>
      <c r="AH75" s="334"/>
      <c r="AI75" s="334"/>
      <c r="AJ75" s="334"/>
      <c r="AK75" s="334"/>
      <c r="AL75" s="334"/>
      <c r="AM75" s="334"/>
      <c r="AN75" s="333">
        <f t="shared" si="0"/>
        <v>0</v>
      </c>
      <c r="AO75" s="334"/>
      <c r="AP75" s="334"/>
      <c r="AQ75" s="107" t="s">
        <v>88</v>
      </c>
      <c r="AR75" s="108"/>
      <c r="AS75" s="109">
        <v>0</v>
      </c>
      <c r="AT75" s="110">
        <f t="shared" si="1"/>
        <v>0</v>
      </c>
      <c r="AU75" s="111">
        <f>'A - LOP VÝCHOD - konstrukce'!P83</f>
        <v>0</v>
      </c>
      <c r="AV75" s="110">
        <f>'A - LOP VÝCHOD - konstrukce'!J32</f>
        <v>0</v>
      </c>
      <c r="AW75" s="110">
        <f>'A - LOP VÝCHOD - konstrukce'!J33</f>
        <v>0</v>
      </c>
      <c r="AX75" s="110">
        <f>'A - LOP VÝCHOD - konstrukce'!J34</f>
        <v>0</v>
      </c>
      <c r="AY75" s="110">
        <f>'A - LOP VÝCHOD - konstrukce'!J35</f>
        <v>0</v>
      </c>
      <c r="AZ75" s="110">
        <f>'A - LOP VÝCHOD - konstrukce'!F32</f>
        <v>0</v>
      </c>
      <c r="BA75" s="110">
        <f>'A - LOP VÝCHOD - konstrukce'!F33</f>
        <v>0</v>
      </c>
      <c r="BB75" s="110">
        <f>'A - LOP VÝCHOD - konstrukce'!F34</f>
        <v>0</v>
      </c>
      <c r="BC75" s="110">
        <f>'A - LOP VÝCHOD - konstrukce'!F35</f>
        <v>0</v>
      </c>
      <c r="BD75" s="112">
        <f>'A - LOP VÝCHOD - konstrukce'!F36</f>
        <v>0</v>
      </c>
      <c r="BT75" s="113" t="s">
        <v>84</v>
      </c>
      <c r="BV75" s="113" t="s">
        <v>78</v>
      </c>
      <c r="BW75" s="113" t="s">
        <v>141</v>
      </c>
      <c r="BX75" s="113" t="s">
        <v>139</v>
      </c>
      <c r="CL75" s="113" t="s">
        <v>22</v>
      </c>
    </row>
    <row r="76" spans="1:91" s="6" customFormat="1" ht="22.5" customHeight="1">
      <c r="A76" s="104" t="s">
        <v>85</v>
      </c>
      <c r="B76" s="105"/>
      <c r="C76" s="106"/>
      <c r="D76" s="106"/>
      <c r="E76" s="335" t="s">
        <v>95</v>
      </c>
      <c r="F76" s="335"/>
      <c r="G76" s="335"/>
      <c r="H76" s="335"/>
      <c r="I76" s="335"/>
      <c r="J76" s="106"/>
      <c r="K76" s="335" t="s">
        <v>142</v>
      </c>
      <c r="L76" s="335"/>
      <c r="M76" s="335"/>
      <c r="N76" s="335"/>
      <c r="O76" s="335"/>
      <c r="P76" s="335"/>
      <c r="Q76" s="335"/>
      <c r="R76" s="335"/>
      <c r="S76" s="335"/>
      <c r="T76" s="335"/>
      <c r="U76" s="335"/>
      <c r="V76" s="335"/>
      <c r="W76" s="335"/>
      <c r="X76" s="335"/>
      <c r="Y76" s="335"/>
      <c r="Z76" s="335"/>
      <c r="AA76" s="335"/>
      <c r="AB76" s="335"/>
      <c r="AC76" s="335"/>
      <c r="AD76" s="335"/>
      <c r="AE76" s="335"/>
      <c r="AF76" s="335"/>
      <c r="AG76" s="333">
        <f>'B - LOP VÝCHOD - výplně o...'!J29</f>
        <v>0</v>
      </c>
      <c r="AH76" s="334"/>
      <c r="AI76" s="334"/>
      <c r="AJ76" s="334"/>
      <c r="AK76" s="334"/>
      <c r="AL76" s="334"/>
      <c r="AM76" s="334"/>
      <c r="AN76" s="333">
        <f t="shared" si="0"/>
        <v>0</v>
      </c>
      <c r="AO76" s="334"/>
      <c r="AP76" s="334"/>
      <c r="AQ76" s="107" t="s">
        <v>88</v>
      </c>
      <c r="AR76" s="108"/>
      <c r="AS76" s="109">
        <v>0</v>
      </c>
      <c r="AT76" s="110">
        <f t="shared" si="1"/>
        <v>0</v>
      </c>
      <c r="AU76" s="111">
        <f>'B - LOP VÝCHOD - výplně o...'!P83</f>
        <v>0</v>
      </c>
      <c r="AV76" s="110">
        <f>'B - LOP VÝCHOD - výplně o...'!J32</f>
        <v>0</v>
      </c>
      <c r="AW76" s="110">
        <f>'B - LOP VÝCHOD - výplně o...'!J33</f>
        <v>0</v>
      </c>
      <c r="AX76" s="110">
        <f>'B - LOP VÝCHOD - výplně o...'!J34</f>
        <v>0</v>
      </c>
      <c r="AY76" s="110">
        <f>'B - LOP VÝCHOD - výplně o...'!J35</f>
        <v>0</v>
      </c>
      <c r="AZ76" s="110">
        <f>'B - LOP VÝCHOD - výplně o...'!F32</f>
        <v>0</v>
      </c>
      <c r="BA76" s="110">
        <f>'B - LOP VÝCHOD - výplně o...'!F33</f>
        <v>0</v>
      </c>
      <c r="BB76" s="110">
        <f>'B - LOP VÝCHOD - výplně o...'!F34</f>
        <v>0</v>
      </c>
      <c r="BC76" s="110">
        <f>'B - LOP VÝCHOD - výplně o...'!F35</f>
        <v>0</v>
      </c>
      <c r="BD76" s="112">
        <f>'B - LOP VÝCHOD - výplně o...'!F36</f>
        <v>0</v>
      </c>
      <c r="BT76" s="113" t="s">
        <v>84</v>
      </c>
      <c r="BV76" s="113" t="s">
        <v>78</v>
      </c>
      <c r="BW76" s="113" t="s">
        <v>143</v>
      </c>
      <c r="BX76" s="113" t="s">
        <v>139</v>
      </c>
      <c r="CL76" s="113" t="s">
        <v>22</v>
      </c>
    </row>
    <row r="77" spans="1:91" s="6" customFormat="1" ht="22.5" customHeight="1">
      <c r="A77" s="104" t="s">
        <v>85</v>
      </c>
      <c r="B77" s="105"/>
      <c r="C77" s="106"/>
      <c r="D77" s="106"/>
      <c r="E77" s="335" t="s">
        <v>75</v>
      </c>
      <c r="F77" s="335"/>
      <c r="G77" s="335"/>
      <c r="H77" s="335"/>
      <c r="I77" s="335"/>
      <c r="J77" s="106"/>
      <c r="K77" s="335" t="s">
        <v>144</v>
      </c>
      <c r="L77" s="335"/>
      <c r="M77" s="335"/>
      <c r="N77" s="335"/>
      <c r="O77" s="335"/>
      <c r="P77" s="335"/>
      <c r="Q77" s="335"/>
      <c r="R77" s="335"/>
      <c r="S77" s="335"/>
      <c r="T77" s="335"/>
      <c r="U77" s="335"/>
      <c r="V77" s="335"/>
      <c r="W77" s="335"/>
      <c r="X77" s="335"/>
      <c r="Y77" s="335"/>
      <c r="Z77" s="335"/>
      <c r="AA77" s="335"/>
      <c r="AB77" s="335"/>
      <c r="AC77" s="335"/>
      <c r="AD77" s="335"/>
      <c r="AE77" s="335"/>
      <c r="AF77" s="335"/>
      <c r="AG77" s="333">
        <f>'D - LOP VÝCHOD - parapety...'!J29</f>
        <v>0</v>
      </c>
      <c r="AH77" s="334"/>
      <c r="AI77" s="334"/>
      <c r="AJ77" s="334"/>
      <c r="AK77" s="334"/>
      <c r="AL77" s="334"/>
      <c r="AM77" s="334"/>
      <c r="AN77" s="333">
        <f t="shared" si="0"/>
        <v>0</v>
      </c>
      <c r="AO77" s="334"/>
      <c r="AP77" s="334"/>
      <c r="AQ77" s="107" t="s">
        <v>88</v>
      </c>
      <c r="AR77" s="108"/>
      <c r="AS77" s="109">
        <v>0</v>
      </c>
      <c r="AT77" s="110">
        <f t="shared" si="1"/>
        <v>0</v>
      </c>
      <c r="AU77" s="111">
        <f>'D - LOP VÝCHOD - parapety...'!P83</f>
        <v>0</v>
      </c>
      <c r="AV77" s="110">
        <f>'D - LOP VÝCHOD - parapety...'!J32</f>
        <v>0</v>
      </c>
      <c r="AW77" s="110">
        <f>'D - LOP VÝCHOD - parapety...'!J33</f>
        <v>0</v>
      </c>
      <c r="AX77" s="110">
        <f>'D - LOP VÝCHOD - parapety...'!J34</f>
        <v>0</v>
      </c>
      <c r="AY77" s="110">
        <f>'D - LOP VÝCHOD - parapety...'!J35</f>
        <v>0</v>
      </c>
      <c r="AZ77" s="110">
        <f>'D - LOP VÝCHOD - parapety...'!F32</f>
        <v>0</v>
      </c>
      <c r="BA77" s="110">
        <f>'D - LOP VÝCHOD - parapety...'!F33</f>
        <v>0</v>
      </c>
      <c r="BB77" s="110">
        <f>'D - LOP VÝCHOD - parapety...'!F34</f>
        <v>0</v>
      </c>
      <c r="BC77" s="110">
        <f>'D - LOP VÝCHOD - parapety...'!F35</f>
        <v>0</v>
      </c>
      <c r="BD77" s="112">
        <f>'D - LOP VÝCHOD - parapety...'!F36</f>
        <v>0</v>
      </c>
      <c r="BT77" s="113" t="s">
        <v>84</v>
      </c>
      <c r="BV77" s="113" t="s">
        <v>78</v>
      </c>
      <c r="BW77" s="113" t="s">
        <v>145</v>
      </c>
      <c r="BX77" s="113" t="s">
        <v>139</v>
      </c>
      <c r="CL77" s="113" t="s">
        <v>22</v>
      </c>
    </row>
    <row r="78" spans="1:91" s="6" customFormat="1" ht="22.5" customHeight="1">
      <c r="A78" s="104" t="s">
        <v>85</v>
      </c>
      <c r="B78" s="105"/>
      <c r="C78" s="106"/>
      <c r="D78" s="106"/>
      <c r="E78" s="335" t="s">
        <v>103</v>
      </c>
      <c r="F78" s="335"/>
      <c r="G78" s="335"/>
      <c r="H78" s="335"/>
      <c r="I78" s="335"/>
      <c r="J78" s="106"/>
      <c r="K78" s="335" t="s">
        <v>146</v>
      </c>
      <c r="L78" s="335"/>
      <c r="M78" s="335"/>
      <c r="N78" s="335"/>
      <c r="O78" s="335"/>
      <c r="P78" s="335"/>
      <c r="Q78" s="335"/>
      <c r="R78" s="335"/>
      <c r="S78" s="335"/>
      <c r="T78" s="335"/>
      <c r="U78" s="335"/>
      <c r="V78" s="335"/>
      <c r="W78" s="335"/>
      <c r="X78" s="335"/>
      <c r="Y78" s="335"/>
      <c r="Z78" s="335"/>
      <c r="AA78" s="335"/>
      <c r="AB78" s="335"/>
      <c r="AC78" s="335"/>
      <c r="AD78" s="335"/>
      <c r="AE78" s="335"/>
      <c r="AF78" s="335"/>
      <c r="AG78" s="333">
        <f>'E - LOP VÝCHOD - detaily ...'!J29</f>
        <v>0</v>
      </c>
      <c r="AH78" s="334"/>
      <c r="AI78" s="334"/>
      <c r="AJ78" s="334"/>
      <c r="AK78" s="334"/>
      <c r="AL78" s="334"/>
      <c r="AM78" s="334"/>
      <c r="AN78" s="333">
        <f t="shared" si="0"/>
        <v>0</v>
      </c>
      <c r="AO78" s="334"/>
      <c r="AP78" s="334"/>
      <c r="AQ78" s="107" t="s">
        <v>88</v>
      </c>
      <c r="AR78" s="108"/>
      <c r="AS78" s="109">
        <v>0</v>
      </c>
      <c r="AT78" s="110">
        <f t="shared" si="1"/>
        <v>0</v>
      </c>
      <c r="AU78" s="111">
        <f>'E - LOP VÝCHOD - detaily ...'!P83</f>
        <v>0</v>
      </c>
      <c r="AV78" s="110">
        <f>'E - LOP VÝCHOD - detaily ...'!J32</f>
        <v>0</v>
      </c>
      <c r="AW78" s="110">
        <f>'E - LOP VÝCHOD - detaily ...'!J33</f>
        <v>0</v>
      </c>
      <c r="AX78" s="110">
        <f>'E - LOP VÝCHOD - detaily ...'!J34</f>
        <v>0</v>
      </c>
      <c r="AY78" s="110">
        <f>'E - LOP VÝCHOD - detaily ...'!J35</f>
        <v>0</v>
      </c>
      <c r="AZ78" s="110">
        <f>'E - LOP VÝCHOD - detaily ...'!F32</f>
        <v>0</v>
      </c>
      <c r="BA78" s="110">
        <f>'E - LOP VÝCHOD - detaily ...'!F33</f>
        <v>0</v>
      </c>
      <c r="BB78" s="110">
        <f>'E - LOP VÝCHOD - detaily ...'!F34</f>
        <v>0</v>
      </c>
      <c r="BC78" s="110">
        <f>'E - LOP VÝCHOD - detaily ...'!F35</f>
        <v>0</v>
      </c>
      <c r="BD78" s="112">
        <f>'E - LOP VÝCHOD - detaily ...'!F36</f>
        <v>0</v>
      </c>
      <c r="BT78" s="113" t="s">
        <v>84</v>
      </c>
      <c r="BV78" s="113" t="s">
        <v>78</v>
      </c>
      <c r="BW78" s="113" t="s">
        <v>147</v>
      </c>
      <c r="BX78" s="113" t="s">
        <v>139</v>
      </c>
      <c r="CL78" s="113" t="s">
        <v>22</v>
      </c>
    </row>
    <row r="79" spans="1:91" s="5" customFormat="1" ht="22.5" customHeight="1">
      <c r="B79" s="94"/>
      <c r="C79" s="95"/>
      <c r="D79" s="342" t="s">
        <v>148</v>
      </c>
      <c r="E79" s="342"/>
      <c r="F79" s="342"/>
      <c r="G79" s="342"/>
      <c r="H79" s="342"/>
      <c r="I79" s="96"/>
      <c r="J79" s="342" t="s">
        <v>149</v>
      </c>
      <c r="K79" s="342"/>
      <c r="L79" s="342"/>
      <c r="M79" s="342"/>
      <c r="N79" s="342"/>
      <c r="O79" s="342"/>
      <c r="P79" s="342"/>
      <c r="Q79" s="342"/>
      <c r="R79" s="342"/>
      <c r="S79" s="342"/>
      <c r="T79" s="342"/>
      <c r="U79" s="342"/>
      <c r="V79" s="342"/>
      <c r="W79" s="342"/>
      <c r="X79" s="342"/>
      <c r="Y79" s="342"/>
      <c r="Z79" s="342"/>
      <c r="AA79" s="342"/>
      <c r="AB79" s="342"/>
      <c r="AC79" s="342"/>
      <c r="AD79" s="342"/>
      <c r="AE79" s="342"/>
      <c r="AF79" s="342"/>
      <c r="AG79" s="341">
        <f>ROUND(SUM(AG80:AG84),2)</f>
        <v>0</v>
      </c>
      <c r="AH79" s="340"/>
      <c r="AI79" s="340"/>
      <c r="AJ79" s="340"/>
      <c r="AK79" s="340"/>
      <c r="AL79" s="340"/>
      <c r="AM79" s="340"/>
      <c r="AN79" s="339">
        <f t="shared" si="0"/>
        <v>0</v>
      </c>
      <c r="AO79" s="340"/>
      <c r="AP79" s="340"/>
      <c r="AQ79" s="97" t="s">
        <v>82</v>
      </c>
      <c r="AR79" s="98"/>
      <c r="AS79" s="99">
        <f>ROUND(SUM(AS80:AS84),2)</f>
        <v>0</v>
      </c>
      <c r="AT79" s="100">
        <f t="shared" si="1"/>
        <v>0</v>
      </c>
      <c r="AU79" s="101">
        <f>ROUND(SUM(AU80:AU84),5)</f>
        <v>0</v>
      </c>
      <c r="AV79" s="100">
        <f>ROUND(AZ79*L26,2)</f>
        <v>0</v>
      </c>
      <c r="AW79" s="100">
        <f>ROUND(BA79*L27,2)</f>
        <v>0</v>
      </c>
      <c r="AX79" s="100">
        <f>ROUND(BB79*L26,2)</f>
        <v>0</v>
      </c>
      <c r="AY79" s="100">
        <f>ROUND(BC79*L27,2)</f>
        <v>0</v>
      </c>
      <c r="AZ79" s="100">
        <f>ROUND(SUM(AZ80:AZ84),2)</f>
        <v>0</v>
      </c>
      <c r="BA79" s="100">
        <f>ROUND(SUM(BA80:BA84),2)</f>
        <v>0</v>
      </c>
      <c r="BB79" s="100">
        <f>ROUND(SUM(BB80:BB84),2)</f>
        <v>0</v>
      </c>
      <c r="BC79" s="100">
        <f>ROUND(SUM(BC80:BC84),2)</f>
        <v>0</v>
      </c>
      <c r="BD79" s="102">
        <f>ROUND(SUM(BD80:BD84),2)</f>
        <v>0</v>
      </c>
      <c r="BS79" s="103" t="s">
        <v>75</v>
      </c>
      <c r="BT79" s="103" t="s">
        <v>17</v>
      </c>
      <c r="BU79" s="103" t="s">
        <v>77</v>
      </c>
      <c r="BV79" s="103" t="s">
        <v>78</v>
      </c>
      <c r="BW79" s="103" t="s">
        <v>150</v>
      </c>
      <c r="BX79" s="103" t="s">
        <v>7</v>
      </c>
      <c r="CL79" s="103" t="s">
        <v>22</v>
      </c>
      <c r="CM79" s="103" t="s">
        <v>84</v>
      </c>
    </row>
    <row r="80" spans="1:91" s="6" customFormat="1" ht="22.5" customHeight="1">
      <c r="A80" s="104" t="s">
        <v>85</v>
      </c>
      <c r="B80" s="105"/>
      <c r="C80" s="106"/>
      <c r="D80" s="106"/>
      <c r="E80" s="335" t="s">
        <v>86</v>
      </c>
      <c r="F80" s="335"/>
      <c r="G80" s="335"/>
      <c r="H80" s="335"/>
      <c r="I80" s="335"/>
      <c r="J80" s="106"/>
      <c r="K80" s="335" t="s">
        <v>151</v>
      </c>
      <c r="L80" s="335"/>
      <c r="M80" s="335"/>
      <c r="N80" s="335"/>
      <c r="O80" s="335"/>
      <c r="P80" s="335"/>
      <c r="Q80" s="335"/>
      <c r="R80" s="335"/>
      <c r="S80" s="335"/>
      <c r="T80" s="335"/>
      <c r="U80" s="335"/>
      <c r="V80" s="335"/>
      <c r="W80" s="335"/>
      <c r="X80" s="335"/>
      <c r="Y80" s="335"/>
      <c r="Z80" s="335"/>
      <c r="AA80" s="335"/>
      <c r="AB80" s="335"/>
      <c r="AC80" s="335"/>
      <c r="AD80" s="335"/>
      <c r="AE80" s="335"/>
      <c r="AF80" s="335"/>
      <c r="AG80" s="333">
        <f>'A - LOP ZÁPAD - konstrukce'!J29</f>
        <v>0</v>
      </c>
      <c r="AH80" s="334"/>
      <c r="AI80" s="334"/>
      <c r="AJ80" s="334"/>
      <c r="AK80" s="334"/>
      <c r="AL80" s="334"/>
      <c r="AM80" s="334"/>
      <c r="AN80" s="333">
        <f t="shared" si="0"/>
        <v>0</v>
      </c>
      <c r="AO80" s="334"/>
      <c r="AP80" s="334"/>
      <c r="AQ80" s="107" t="s">
        <v>88</v>
      </c>
      <c r="AR80" s="108"/>
      <c r="AS80" s="109">
        <v>0</v>
      </c>
      <c r="AT80" s="110">
        <f t="shared" si="1"/>
        <v>0</v>
      </c>
      <c r="AU80" s="111">
        <f>'A - LOP ZÁPAD - konstrukce'!P83</f>
        <v>0</v>
      </c>
      <c r="AV80" s="110">
        <f>'A - LOP ZÁPAD - konstrukce'!J32</f>
        <v>0</v>
      </c>
      <c r="AW80" s="110">
        <f>'A - LOP ZÁPAD - konstrukce'!J33</f>
        <v>0</v>
      </c>
      <c r="AX80" s="110">
        <f>'A - LOP ZÁPAD - konstrukce'!J34</f>
        <v>0</v>
      </c>
      <c r="AY80" s="110">
        <f>'A - LOP ZÁPAD - konstrukce'!J35</f>
        <v>0</v>
      </c>
      <c r="AZ80" s="110">
        <f>'A - LOP ZÁPAD - konstrukce'!F32</f>
        <v>0</v>
      </c>
      <c r="BA80" s="110">
        <f>'A - LOP ZÁPAD - konstrukce'!F33</f>
        <v>0</v>
      </c>
      <c r="BB80" s="110">
        <f>'A - LOP ZÁPAD - konstrukce'!F34</f>
        <v>0</v>
      </c>
      <c r="BC80" s="110">
        <f>'A - LOP ZÁPAD - konstrukce'!F35</f>
        <v>0</v>
      </c>
      <c r="BD80" s="112">
        <f>'A - LOP ZÁPAD - konstrukce'!F36</f>
        <v>0</v>
      </c>
      <c r="BT80" s="113" t="s">
        <v>84</v>
      </c>
      <c r="BV80" s="113" t="s">
        <v>78</v>
      </c>
      <c r="BW80" s="113" t="s">
        <v>152</v>
      </c>
      <c r="BX80" s="113" t="s">
        <v>150</v>
      </c>
      <c r="CL80" s="113" t="s">
        <v>22</v>
      </c>
    </row>
    <row r="81" spans="1:91" s="6" customFormat="1" ht="22.5" customHeight="1">
      <c r="A81" s="104" t="s">
        <v>85</v>
      </c>
      <c r="B81" s="105"/>
      <c r="C81" s="106"/>
      <c r="D81" s="106"/>
      <c r="E81" s="335" t="s">
        <v>95</v>
      </c>
      <c r="F81" s="335"/>
      <c r="G81" s="335"/>
      <c r="H81" s="335"/>
      <c r="I81" s="335"/>
      <c r="J81" s="106"/>
      <c r="K81" s="335" t="s">
        <v>153</v>
      </c>
      <c r="L81" s="335"/>
      <c r="M81" s="335"/>
      <c r="N81" s="335"/>
      <c r="O81" s="335"/>
      <c r="P81" s="335"/>
      <c r="Q81" s="335"/>
      <c r="R81" s="335"/>
      <c r="S81" s="335"/>
      <c r="T81" s="335"/>
      <c r="U81" s="335"/>
      <c r="V81" s="335"/>
      <c r="W81" s="335"/>
      <c r="X81" s="335"/>
      <c r="Y81" s="335"/>
      <c r="Z81" s="335"/>
      <c r="AA81" s="335"/>
      <c r="AB81" s="335"/>
      <c r="AC81" s="335"/>
      <c r="AD81" s="335"/>
      <c r="AE81" s="335"/>
      <c r="AF81" s="335"/>
      <c r="AG81" s="333">
        <f>'B - LOP ZÁPAD - výplně ot...'!J29</f>
        <v>0</v>
      </c>
      <c r="AH81" s="334"/>
      <c r="AI81" s="334"/>
      <c r="AJ81" s="334"/>
      <c r="AK81" s="334"/>
      <c r="AL81" s="334"/>
      <c r="AM81" s="334"/>
      <c r="AN81" s="333">
        <f t="shared" si="0"/>
        <v>0</v>
      </c>
      <c r="AO81" s="334"/>
      <c r="AP81" s="334"/>
      <c r="AQ81" s="107" t="s">
        <v>88</v>
      </c>
      <c r="AR81" s="108"/>
      <c r="AS81" s="109">
        <v>0</v>
      </c>
      <c r="AT81" s="110">
        <f t="shared" si="1"/>
        <v>0</v>
      </c>
      <c r="AU81" s="111">
        <f>'B - LOP ZÁPAD - výplně ot...'!P83</f>
        <v>0</v>
      </c>
      <c r="AV81" s="110">
        <f>'B - LOP ZÁPAD - výplně ot...'!J32</f>
        <v>0</v>
      </c>
      <c r="AW81" s="110">
        <f>'B - LOP ZÁPAD - výplně ot...'!J33</f>
        <v>0</v>
      </c>
      <c r="AX81" s="110">
        <f>'B - LOP ZÁPAD - výplně ot...'!J34</f>
        <v>0</v>
      </c>
      <c r="AY81" s="110">
        <f>'B - LOP ZÁPAD - výplně ot...'!J35</f>
        <v>0</v>
      </c>
      <c r="AZ81" s="110">
        <f>'B - LOP ZÁPAD - výplně ot...'!F32</f>
        <v>0</v>
      </c>
      <c r="BA81" s="110">
        <f>'B - LOP ZÁPAD - výplně ot...'!F33</f>
        <v>0</v>
      </c>
      <c r="BB81" s="110">
        <f>'B - LOP ZÁPAD - výplně ot...'!F34</f>
        <v>0</v>
      </c>
      <c r="BC81" s="110">
        <f>'B - LOP ZÁPAD - výplně ot...'!F35</f>
        <v>0</v>
      </c>
      <c r="BD81" s="112">
        <f>'B - LOP ZÁPAD - výplně ot...'!F36</f>
        <v>0</v>
      </c>
      <c r="BT81" s="113" t="s">
        <v>84</v>
      </c>
      <c r="BV81" s="113" t="s">
        <v>78</v>
      </c>
      <c r="BW81" s="113" t="s">
        <v>154</v>
      </c>
      <c r="BX81" s="113" t="s">
        <v>150</v>
      </c>
      <c r="CL81" s="113" t="s">
        <v>22</v>
      </c>
    </row>
    <row r="82" spans="1:91" s="6" customFormat="1" ht="22.5" customHeight="1">
      <c r="A82" s="104" t="s">
        <v>85</v>
      </c>
      <c r="B82" s="105"/>
      <c r="C82" s="106"/>
      <c r="D82" s="106"/>
      <c r="E82" s="335" t="s">
        <v>98</v>
      </c>
      <c r="F82" s="335"/>
      <c r="G82" s="335"/>
      <c r="H82" s="335"/>
      <c r="I82" s="335"/>
      <c r="J82" s="106"/>
      <c r="K82" s="335" t="s">
        <v>155</v>
      </c>
      <c r="L82" s="335"/>
      <c r="M82" s="335"/>
      <c r="N82" s="335"/>
      <c r="O82" s="335"/>
      <c r="P82" s="335"/>
      <c r="Q82" s="335"/>
      <c r="R82" s="335"/>
      <c r="S82" s="335"/>
      <c r="T82" s="335"/>
      <c r="U82" s="335"/>
      <c r="V82" s="335"/>
      <c r="W82" s="335"/>
      <c r="X82" s="335"/>
      <c r="Y82" s="335"/>
      <c r="Z82" s="335"/>
      <c r="AA82" s="335"/>
      <c r="AB82" s="335"/>
      <c r="AC82" s="335"/>
      <c r="AD82" s="335"/>
      <c r="AE82" s="335"/>
      <c r="AF82" s="335"/>
      <c r="AG82" s="333">
        <f>'C - LOP ZÁPAD - plné nepr...'!J29</f>
        <v>0</v>
      </c>
      <c r="AH82" s="334"/>
      <c r="AI82" s="334"/>
      <c r="AJ82" s="334"/>
      <c r="AK82" s="334"/>
      <c r="AL82" s="334"/>
      <c r="AM82" s="334"/>
      <c r="AN82" s="333">
        <f t="shared" si="0"/>
        <v>0</v>
      </c>
      <c r="AO82" s="334"/>
      <c r="AP82" s="334"/>
      <c r="AQ82" s="107" t="s">
        <v>88</v>
      </c>
      <c r="AR82" s="108"/>
      <c r="AS82" s="109">
        <v>0</v>
      </c>
      <c r="AT82" s="110">
        <f t="shared" si="1"/>
        <v>0</v>
      </c>
      <c r="AU82" s="111">
        <f>'C - LOP ZÁPAD - plné nepr...'!P83</f>
        <v>0</v>
      </c>
      <c r="AV82" s="110">
        <f>'C - LOP ZÁPAD - plné nepr...'!J32</f>
        <v>0</v>
      </c>
      <c r="AW82" s="110">
        <f>'C - LOP ZÁPAD - plné nepr...'!J33</f>
        <v>0</v>
      </c>
      <c r="AX82" s="110">
        <f>'C - LOP ZÁPAD - plné nepr...'!J34</f>
        <v>0</v>
      </c>
      <c r="AY82" s="110">
        <f>'C - LOP ZÁPAD - plné nepr...'!J35</f>
        <v>0</v>
      </c>
      <c r="AZ82" s="110">
        <f>'C - LOP ZÁPAD - plné nepr...'!F32</f>
        <v>0</v>
      </c>
      <c r="BA82" s="110">
        <f>'C - LOP ZÁPAD - plné nepr...'!F33</f>
        <v>0</v>
      </c>
      <c r="BB82" s="110">
        <f>'C - LOP ZÁPAD - plné nepr...'!F34</f>
        <v>0</v>
      </c>
      <c r="BC82" s="110">
        <f>'C - LOP ZÁPAD - plné nepr...'!F35</f>
        <v>0</v>
      </c>
      <c r="BD82" s="112">
        <f>'C - LOP ZÁPAD - plné nepr...'!F36</f>
        <v>0</v>
      </c>
      <c r="BT82" s="113" t="s">
        <v>84</v>
      </c>
      <c r="BV82" s="113" t="s">
        <v>78</v>
      </c>
      <c r="BW82" s="113" t="s">
        <v>156</v>
      </c>
      <c r="BX82" s="113" t="s">
        <v>150</v>
      </c>
      <c r="CL82" s="113" t="s">
        <v>22</v>
      </c>
    </row>
    <row r="83" spans="1:91" s="6" customFormat="1" ht="22.5" customHeight="1">
      <c r="A83" s="104" t="s">
        <v>85</v>
      </c>
      <c r="B83" s="105"/>
      <c r="C83" s="106"/>
      <c r="D83" s="106"/>
      <c r="E83" s="335" t="s">
        <v>75</v>
      </c>
      <c r="F83" s="335"/>
      <c r="G83" s="335"/>
      <c r="H83" s="335"/>
      <c r="I83" s="335"/>
      <c r="J83" s="106"/>
      <c r="K83" s="335" t="s">
        <v>157</v>
      </c>
      <c r="L83" s="335"/>
      <c r="M83" s="335"/>
      <c r="N83" s="335"/>
      <c r="O83" s="335"/>
      <c r="P83" s="335"/>
      <c r="Q83" s="335"/>
      <c r="R83" s="335"/>
      <c r="S83" s="335"/>
      <c r="T83" s="335"/>
      <c r="U83" s="335"/>
      <c r="V83" s="335"/>
      <c r="W83" s="335"/>
      <c r="X83" s="335"/>
      <c r="Y83" s="335"/>
      <c r="Z83" s="335"/>
      <c r="AA83" s="335"/>
      <c r="AB83" s="335"/>
      <c r="AC83" s="335"/>
      <c r="AD83" s="335"/>
      <c r="AE83" s="335"/>
      <c r="AF83" s="335"/>
      <c r="AG83" s="333">
        <f>'D - LOP ZÁPAD - parapety,...'!J29</f>
        <v>0</v>
      </c>
      <c r="AH83" s="334"/>
      <c r="AI83" s="334"/>
      <c r="AJ83" s="334"/>
      <c r="AK83" s="334"/>
      <c r="AL83" s="334"/>
      <c r="AM83" s="334"/>
      <c r="AN83" s="333">
        <f t="shared" ref="AN83:AN114" si="2">SUM(AG83,AT83)</f>
        <v>0</v>
      </c>
      <c r="AO83" s="334"/>
      <c r="AP83" s="334"/>
      <c r="AQ83" s="107" t="s">
        <v>88</v>
      </c>
      <c r="AR83" s="108"/>
      <c r="AS83" s="109">
        <v>0</v>
      </c>
      <c r="AT83" s="110">
        <f t="shared" ref="AT83:AT114" si="3">ROUND(SUM(AV83:AW83),2)</f>
        <v>0</v>
      </c>
      <c r="AU83" s="111">
        <f>'D - LOP ZÁPAD - parapety,...'!P83</f>
        <v>0</v>
      </c>
      <c r="AV83" s="110">
        <f>'D - LOP ZÁPAD - parapety,...'!J32</f>
        <v>0</v>
      </c>
      <c r="AW83" s="110">
        <f>'D - LOP ZÁPAD - parapety,...'!J33</f>
        <v>0</v>
      </c>
      <c r="AX83" s="110">
        <f>'D - LOP ZÁPAD - parapety,...'!J34</f>
        <v>0</v>
      </c>
      <c r="AY83" s="110">
        <f>'D - LOP ZÁPAD - parapety,...'!J35</f>
        <v>0</v>
      </c>
      <c r="AZ83" s="110">
        <f>'D - LOP ZÁPAD - parapety,...'!F32</f>
        <v>0</v>
      </c>
      <c r="BA83" s="110">
        <f>'D - LOP ZÁPAD - parapety,...'!F33</f>
        <v>0</v>
      </c>
      <c r="BB83" s="110">
        <f>'D - LOP ZÁPAD - parapety,...'!F34</f>
        <v>0</v>
      </c>
      <c r="BC83" s="110">
        <f>'D - LOP ZÁPAD - parapety,...'!F35</f>
        <v>0</v>
      </c>
      <c r="BD83" s="112">
        <f>'D - LOP ZÁPAD - parapety,...'!F36</f>
        <v>0</v>
      </c>
      <c r="BT83" s="113" t="s">
        <v>84</v>
      </c>
      <c r="BV83" s="113" t="s">
        <v>78</v>
      </c>
      <c r="BW83" s="113" t="s">
        <v>158</v>
      </c>
      <c r="BX83" s="113" t="s">
        <v>150</v>
      </c>
      <c r="CL83" s="113" t="s">
        <v>22</v>
      </c>
    </row>
    <row r="84" spans="1:91" s="6" customFormat="1" ht="22.5" customHeight="1">
      <c r="A84" s="104" t="s">
        <v>85</v>
      </c>
      <c r="B84" s="105"/>
      <c r="C84" s="106"/>
      <c r="D84" s="106"/>
      <c r="E84" s="335" t="s">
        <v>103</v>
      </c>
      <c r="F84" s="335"/>
      <c r="G84" s="335"/>
      <c r="H84" s="335"/>
      <c r="I84" s="335"/>
      <c r="J84" s="106"/>
      <c r="K84" s="335" t="s">
        <v>159</v>
      </c>
      <c r="L84" s="335"/>
      <c r="M84" s="335"/>
      <c r="N84" s="335"/>
      <c r="O84" s="335"/>
      <c r="P84" s="335"/>
      <c r="Q84" s="335"/>
      <c r="R84" s="335"/>
      <c r="S84" s="335"/>
      <c r="T84" s="335"/>
      <c r="U84" s="335"/>
      <c r="V84" s="335"/>
      <c r="W84" s="335"/>
      <c r="X84" s="335"/>
      <c r="Y84" s="335"/>
      <c r="Z84" s="335"/>
      <c r="AA84" s="335"/>
      <c r="AB84" s="335"/>
      <c r="AC84" s="335"/>
      <c r="AD84" s="335"/>
      <c r="AE84" s="335"/>
      <c r="AF84" s="335"/>
      <c r="AG84" s="333">
        <f>'E - LOP ZÁPAD - detaily n...'!J29</f>
        <v>0</v>
      </c>
      <c r="AH84" s="334"/>
      <c r="AI84" s="334"/>
      <c r="AJ84" s="334"/>
      <c r="AK84" s="334"/>
      <c r="AL84" s="334"/>
      <c r="AM84" s="334"/>
      <c r="AN84" s="333">
        <f t="shared" si="2"/>
        <v>0</v>
      </c>
      <c r="AO84" s="334"/>
      <c r="AP84" s="334"/>
      <c r="AQ84" s="107" t="s">
        <v>88</v>
      </c>
      <c r="AR84" s="108"/>
      <c r="AS84" s="109">
        <v>0</v>
      </c>
      <c r="AT84" s="110">
        <f t="shared" si="3"/>
        <v>0</v>
      </c>
      <c r="AU84" s="111">
        <f>'E - LOP ZÁPAD - detaily n...'!P83</f>
        <v>0</v>
      </c>
      <c r="AV84" s="110">
        <f>'E - LOP ZÁPAD - detaily n...'!J32</f>
        <v>0</v>
      </c>
      <c r="AW84" s="110">
        <f>'E - LOP ZÁPAD - detaily n...'!J33</f>
        <v>0</v>
      </c>
      <c r="AX84" s="110">
        <f>'E - LOP ZÁPAD - detaily n...'!J34</f>
        <v>0</v>
      </c>
      <c r="AY84" s="110">
        <f>'E - LOP ZÁPAD - detaily n...'!J35</f>
        <v>0</v>
      </c>
      <c r="AZ84" s="110">
        <f>'E - LOP ZÁPAD - detaily n...'!F32</f>
        <v>0</v>
      </c>
      <c r="BA84" s="110">
        <f>'E - LOP ZÁPAD - detaily n...'!F33</f>
        <v>0</v>
      </c>
      <c r="BB84" s="110">
        <f>'E - LOP ZÁPAD - detaily n...'!F34</f>
        <v>0</v>
      </c>
      <c r="BC84" s="110">
        <f>'E - LOP ZÁPAD - detaily n...'!F35</f>
        <v>0</v>
      </c>
      <c r="BD84" s="112">
        <f>'E - LOP ZÁPAD - detaily n...'!F36</f>
        <v>0</v>
      </c>
      <c r="BT84" s="113" t="s">
        <v>84</v>
      </c>
      <c r="BV84" s="113" t="s">
        <v>78</v>
      </c>
      <c r="BW84" s="113" t="s">
        <v>160</v>
      </c>
      <c r="BX84" s="113" t="s">
        <v>150</v>
      </c>
      <c r="CL84" s="113" t="s">
        <v>22</v>
      </c>
    </row>
    <row r="85" spans="1:91" s="5" customFormat="1" ht="22.5" customHeight="1">
      <c r="B85" s="94"/>
      <c r="C85" s="95"/>
      <c r="D85" s="342" t="s">
        <v>161</v>
      </c>
      <c r="E85" s="342"/>
      <c r="F85" s="342"/>
      <c r="G85" s="342"/>
      <c r="H85" s="342"/>
      <c r="I85" s="96"/>
      <c r="J85" s="342" t="s">
        <v>162</v>
      </c>
      <c r="K85" s="342"/>
      <c r="L85" s="342"/>
      <c r="M85" s="342"/>
      <c r="N85" s="342"/>
      <c r="O85" s="342"/>
      <c r="P85" s="342"/>
      <c r="Q85" s="342"/>
      <c r="R85" s="342"/>
      <c r="S85" s="342"/>
      <c r="T85" s="342"/>
      <c r="U85" s="342"/>
      <c r="V85" s="342"/>
      <c r="W85" s="342"/>
      <c r="X85" s="342"/>
      <c r="Y85" s="342"/>
      <c r="Z85" s="342"/>
      <c r="AA85" s="342"/>
      <c r="AB85" s="342"/>
      <c r="AC85" s="342"/>
      <c r="AD85" s="342"/>
      <c r="AE85" s="342"/>
      <c r="AF85" s="342"/>
      <c r="AG85" s="341">
        <f>ROUND(SUM(AG86:AG90),2)</f>
        <v>0</v>
      </c>
      <c r="AH85" s="340"/>
      <c r="AI85" s="340"/>
      <c r="AJ85" s="340"/>
      <c r="AK85" s="340"/>
      <c r="AL85" s="340"/>
      <c r="AM85" s="340"/>
      <c r="AN85" s="339">
        <f t="shared" si="2"/>
        <v>0</v>
      </c>
      <c r="AO85" s="340"/>
      <c r="AP85" s="340"/>
      <c r="AQ85" s="97" t="s">
        <v>82</v>
      </c>
      <c r="AR85" s="98"/>
      <c r="AS85" s="99">
        <f>ROUND(SUM(AS86:AS90),2)</f>
        <v>0</v>
      </c>
      <c r="AT85" s="100">
        <f t="shared" si="3"/>
        <v>0</v>
      </c>
      <c r="AU85" s="101">
        <f>ROUND(SUM(AU86:AU90),5)</f>
        <v>0</v>
      </c>
      <c r="AV85" s="100">
        <f>ROUND(AZ85*L26,2)</f>
        <v>0</v>
      </c>
      <c r="AW85" s="100">
        <f>ROUND(BA85*L27,2)</f>
        <v>0</v>
      </c>
      <c r="AX85" s="100">
        <f>ROUND(BB85*L26,2)</f>
        <v>0</v>
      </c>
      <c r="AY85" s="100">
        <f>ROUND(BC85*L27,2)</f>
        <v>0</v>
      </c>
      <c r="AZ85" s="100">
        <f>ROUND(SUM(AZ86:AZ90),2)</f>
        <v>0</v>
      </c>
      <c r="BA85" s="100">
        <f>ROUND(SUM(BA86:BA90),2)</f>
        <v>0</v>
      </c>
      <c r="BB85" s="100">
        <f>ROUND(SUM(BB86:BB90),2)</f>
        <v>0</v>
      </c>
      <c r="BC85" s="100">
        <f>ROUND(SUM(BC86:BC90),2)</f>
        <v>0</v>
      </c>
      <c r="BD85" s="102">
        <f>ROUND(SUM(BD86:BD90),2)</f>
        <v>0</v>
      </c>
      <c r="BS85" s="103" t="s">
        <v>75</v>
      </c>
      <c r="BT85" s="103" t="s">
        <v>17</v>
      </c>
      <c r="BU85" s="103" t="s">
        <v>77</v>
      </c>
      <c r="BV85" s="103" t="s">
        <v>78</v>
      </c>
      <c r="BW85" s="103" t="s">
        <v>163</v>
      </c>
      <c r="BX85" s="103" t="s">
        <v>7</v>
      </c>
      <c r="CL85" s="103" t="s">
        <v>22</v>
      </c>
      <c r="CM85" s="103" t="s">
        <v>84</v>
      </c>
    </row>
    <row r="86" spans="1:91" s="6" customFormat="1" ht="22.5" customHeight="1">
      <c r="A86" s="104" t="s">
        <v>85</v>
      </c>
      <c r="B86" s="105"/>
      <c r="C86" s="106"/>
      <c r="D86" s="106"/>
      <c r="E86" s="335" t="s">
        <v>86</v>
      </c>
      <c r="F86" s="335"/>
      <c r="G86" s="335"/>
      <c r="H86" s="335"/>
      <c r="I86" s="335"/>
      <c r="J86" s="106"/>
      <c r="K86" s="335" t="s">
        <v>164</v>
      </c>
      <c r="L86" s="335"/>
      <c r="M86" s="335"/>
      <c r="N86" s="335"/>
      <c r="O86" s="335"/>
      <c r="P86" s="335"/>
      <c r="Q86" s="335"/>
      <c r="R86" s="335"/>
      <c r="S86" s="335"/>
      <c r="T86" s="335"/>
      <c r="U86" s="335"/>
      <c r="V86" s="335"/>
      <c r="W86" s="335"/>
      <c r="X86" s="335"/>
      <c r="Y86" s="335"/>
      <c r="Z86" s="335"/>
      <c r="AA86" s="335"/>
      <c r="AB86" s="335"/>
      <c r="AC86" s="335"/>
      <c r="AD86" s="335"/>
      <c r="AE86" s="335"/>
      <c r="AF86" s="335"/>
      <c r="AG86" s="333">
        <f>'A - LOP JIH - konstrukce'!J29</f>
        <v>0</v>
      </c>
      <c r="AH86" s="334"/>
      <c r="AI86" s="334"/>
      <c r="AJ86" s="334"/>
      <c r="AK86" s="334"/>
      <c r="AL86" s="334"/>
      <c r="AM86" s="334"/>
      <c r="AN86" s="333">
        <f t="shared" si="2"/>
        <v>0</v>
      </c>
      <c r="AO86" s="334"/>
      <c r="AP86" s="334"/>
      <c r="AQ86" s="107" t="s">
        <v>88</v>
      </c>
      <c r="AR86" s="108"/>
      <c r="AS86" s="109">
        <v>0</v>
      </c>
      <c r="AT86" s="110">
        <f t="shared" si="3"/>
        <v>0</v>
      </c>
      <c r="AU86" s="111">
        <f>'A - LOP JIH - konstrukce'!P83</f>
        <v>0</v>
      </c>
      <c r="AV86" s="110">
        <f>'A - LOP JIH - konstrukce'!J32</f>
        <v>0</v>
      </c>
      <c r="AW86" s="110">
        <f>'A - LOP JIH - konstrukce'!J33</f>
        <v>0</v>
      </c>
      <c r="AX86" s="110">
        <f>'A - LOP JIH - konstrukce'!J34</f>
        <v>0</v>
      </c>
      <c r="AY86" s="110">
        <f>'A - LOP JIH - konstrukce'!J35</f>
        <v>0</v>
      </c>
      <c r="AZ86" s="110">
        <f>'A - LOP JIH - konstrukce'!F32</f>
        <v>0</v>
      </c>
      <c r="BA86" s="110">
        <f>'A - LOP JIH - konstrukce'!F33</f>
        <v>0</v>
      </c>
      <c r="BB86" s="110">
        <f>'A - LOP JIH - konstrukce'!F34</f>
        <v>0</v>
      </c>
      <c r="BC86" s="110">
        <f>'A - LOP JIH - konstrukce'!F35</f>
        <v>0</v>
      </c>
      <c r="BD86" s="112">
        <f>'A - LOP JIH - konstrukce'!F36</f>
        <v>0</v>
      </c>
      <c r="BT86" s="113" t="s">
        <v>84</v>
      </c>
      <c r="BV86" s="113" t="s">
        <v>78</v>
      </c>
      <c r="BW86" s="113" t="s">
        <v>165</v>
      </c>
      <c r="BX86" s="113" t="s">
        <v>163</v>
      </c>
      <c r="CL86" s="113" t="s">
        <v>22</v>
      </c>
    </row>
    <row r="87" spans="1:91" s="6" customFormat="1" ht="22.5" customHeight="1">
      <c r="A87" s="104" t="s">
        <v>85</v>
      </c>
      <c r="B87" s="105"/>
      <c r="C87" s="106"/>
      <c r="D87" s="106"/>
      <c r="E87" s="335" t="s">
        <v>95</v>
      </c>
      <c r="F87" s="335"/>
      <c r="G87" s="335"/>
      <c r="H87" s="335"/>
      <c r="I87" s="335"/>
      <c r="J87" s="106"/>
      <c r="K87" s="335" t="s">
        <v>166</v>
      </c>
      <c r="L87" s="335"/>
      <c r="M87" s="335"/>
      <c r="N87" s="335"/>
      <c r="O87" s="335"/>
      <c r="P87" s="335"/>
      <c r="Q87" s="335"/>
      <c r="R87" s="335"/>
      <c r="S87" s="335"/>
      <c r="T87" s="335"/>
      <c r="U87" s="335"/>
      <c r="V87" s="335"/>
      <c r="W87" s="335"/>
      <c r="X87" s="335"/>
      <c r="Y87" s="335"/>
      <c r="Z87" s="335"/>
      <c r="AA87" s="335"/>
      <c r="AB87" s="335"/>
      <c r="AC87" s="335"/>
      <c r="AD87" s="335"/>
      <c r="AE87" s="335"/>
      <c r="AF87" s="335"/>
      <c r="AG87" s="333">
        <f>'B - LOP JIH - výplně otvorů'!J29</f>
        <v>0</v>
      </c>
      <c r="AH87" s="334"/>
      <c r="AI87" s="334"/>
      <c r="AJ87" s="334"/>
      <c r="AK87" s="334"/>
      <c r="AL87" s="334"/>
      <c r="AM87" s="334"/>
      <c r="AN87" s="333">
        <f t="shared" si="2"/>
        <v>0</v>
      </c>
      <c r="AO87" s="334"/>
      <c r="AP87" s="334"/>
      <c r="AQ87" s="107" t="s">
        <v>88</v>
      </c>
      <c r="AR87" s="108"/>
      <c r="AS87" s="109">
        <v>0</v>
      </c>
      <c r="AT87" s="110">
        <f t="shared" si="3"/>
        <v>0</v>
      </c>
      <c r="AU87" s="111">
        <f>'B - LOP JIH - výplně otvorů'!P83</f>
        <v>0</v>
      </c>
      <c r="AV87" s="110">
        <f>'B - LOP JIH - výplně otvorů'!J32</f>
        <v>0</v>
      </c>
      <c r="AW87" s="110">
        <f>'B - LOP JIH - výplně otvorů'!J33</f>
        <v>0</v>
      </c>
      <c r="AX87" s="110">
        <f>'B - LOP JIH - výplně otvorů'!J34</f>
        <v>0</v>
      </c>
      <c r="AY87" s="110">
        <f>'B - LOP JIH - výplně otvorů'!J35</f>
        <v>0</v>
      </c>
      <c r="AZ87" s="110">
        <f>'B - LOP JIH - výplně otvorů'!F32</f>
        <v>0</v>
      </c>
      <c r="BA87" s="110">
        <f>'B - LOP JIH - výplně otvorů'!F33</f>
        <v>0</v>
      </c>
      <c r="BB87" s="110">
        <f>'B - LOP JIH - výplně otvorů'!F34</f>
        <v>0</v>
      </c>
      <c r="BC87" s="110">
        <f>'B - LOP JIH - výplně otvorů'!F35</f>
        <v>0</v>
      </c>
      <c r="BD87" s="112">
        <f>'B - LOP JIH - výplně otvorů'!F36</f>
        <v>0</v>
      </c>
      <c r="BT87" s="113" t="s">
        <v>84</v>
      </c>
      <c r="BV87" s="113" t="s">
        <v>78</v>
      </c>
      <c r="BW87" s="113" t="s">
        <v>167</v>
      </c>
      <c r="BX87" s="113" t="s">
        <v>163</v>
      </c>
      <c r="CL87" s="113" t="s">
        <v>22</v>
      </c>
    </row>
    <row r="88" spans="1:91" s="6" customFormat="1" ht="22.5" customHeight="1">
      <c r="A88" s="104" t="s">
        <v>85</v>
      </c>
      <c r="B88" s="105"/>
      <c r="C88" s="106"/>
      <c r="D88" s="106"/>
      <c r="E88" s="335" t="s">
        <v>98</v>
      </c>
      <c r="F88" s="335"/>
      <c r="G88" s="335"/>
      <c r="H88" s="335"/>
      <c r="I88" s="335"/>
      <c r="J88" s="106"/>
      <c r="K88" s="335" t="s">
        <v>168</v>
      </c>
      <c r="L88" s="335"/>
      <c r="M88" s="335"/>
      <c r="N88" s="335"/>
      <c r="O88" s="335"/>
      <c r="P88" s="335"/>
      <c r="Q88" s="335"/>
      <c r="R88" s="335"/>
      <c r="S88" s="335"/>
      <c r="T88" s="335"/>
      <c r="U88" s="335"/>
      <c r="V88" s="335"/>
      <c r="W88" s="335"/>
      <c r="X88" s="335"/>
      <c r="Y88" s="335"/>
      <c r="Z88" s="335"/>
      <c r="AA88" s="335"/>
      <c r="AB88" s="335"/>
      <c r="AC88" s="335"/>
      <c r="AD88" s="335"/>
      <c r="AE88" s="335"/>
      <c r="AF88" s="335"/>
      <c r="AG88" s="333">
        <f>'C - LOP JIH - plné neprůh...'!J29</f>
        <v>0</v>
      </c>
      <c r="AH88" s="334"/>
      <c r="AI88" s="334"/>
      <c r="AJ88" s="334"/>
      <c r="AK88" s="334"/>
      <c r="AL88" s="334"/>
      <c r="AM88" s="334"/>
      <c r="AN88" s="333">
        <f t="shared" si="2"/>
        <v>0</v>
      </c>
      <c r="AO88" s="334"/>
      <c r="AP88" s="334"/>
      <c r="AQ88" s="107" t="s">
        <v>88</v>
      </c>
      <c r="AR88" s="108"/>
      <c r="AS88" s="109">
        <v>0</v>
      </c>
      <c r="AT88" s="110">
        <f t="shared" si="3"/>
        <v>0</v>
      </c>
      <c r="AU88" s="111">
        <f>'C - LOP JIH - plné neprůh...'!P83</f>
        <v>0</v>
      </c>
      <c r="AV88" s="110">
        <f>'C - LOP JIH - plné neprůh...'!J32</f>
        <v>0</v>
      </c>
      <c r="AW88" s="110">
        <f>'C - LOP JIH - plné neprůh...'!J33</f>
        <v>0</v>
      </c>
      <c r="AX88" s="110">
        <f>'C - LOP JIH - plné neprůh...'!J34</f>
        <v>0</v>
      </c>
      <c r="AY88" s="110">
        <f>'C - LOP JIH - plné neprůh...'!J35</f>
        <v>0</v>
      </c>
      <c r="AZ88" s="110">
        <f>'C - LOP JIH - plné neprůh...'!F32</f>
        <v>0</v>
      </c>
      <c r="BA88" s="110">
        <f>'C - LOP JIH - plné neprůh...'!F33</f>
        <v>0</v>
      </c>
      <c r="BB88" s="110">
        <f>'C - LOP JIH - plné neprůh...'!F34</f>
        <v>0</v>
      </c>
      <c r="BC88" s="110">
        <f>'C - LOP JIH - plné neprůh...'!F35</f>
        <v>0</v>
      </c>
      <c r="BD88" s="112">
        <f>'C - LOP JIH - plné neprůh...'!F36</f>
        <v>0</v>
      </c>
      <c r="BT88" s="113" t="s">
        <v>84</v>
      </c>
      <c r="BV88" s="113" t="s">
        <v>78</v>
      </c>
      <c r="BW88" s="113" t="s">
        <v>169</v>
      </c>
      <c r="BX88" s="113" t="s">
        <v>163</v>
      </c>
      <c r="CL88" s="113" t="s">
        <v>22</v>
      </c>
    </row>
    <row r="89" spans="1:91" s="6" customFormat="1" ht="22.5" customHeight="1">
      <c r="A89" s="104" t="s">
        <v>85</v>
      </c>
      <c r="B89" s="105"/>
      <c r="C89" s="106"/>
      <c r="D89" s="106"/>
      <c r="E89" s="335" t="s">
        <v>75</v>
      </c>
      <c r="F89" s="335"/>
      <c r="G89" s="335"/>
      <c r="H89" s="335"/>
      <c r="I89" s="335"/>
      <c r="J89" s="106"/>
      <c r="K89" s="335" t="s">
        <v>170</v>
      </c>
      <c r="L89" s="335"/>
      <c r="M89" s="335"/>
      <c r="N89" s="335"/>
      <c r="O89" s="335"/>
      <c r="P89" s="335"/>
      <c r="Q89" s="335"/>
      <c r="R89" s="335"/>
      <c r="S89" s="335"/>
      <c r="T89" s="335"/>
      <c r="U89" s="335"/>
      <c r="V89" s="335"/>
      <c r="W89" s="335"/>
      <c r="X89" s="335"/>
      <c r="Y89" s="335"/>
      <c r="Z89" s="335"/>
      <c r="AA89" s="335"/>
      <c r="AB89" s="335"/>
      <c r="AC89" s="335"/>
      <c r="AD89" s="335"/>
      <c r="AE89" s="335"/>
      <c r="AF89" s="335"/>
      <c r="AG89" s="333">
        <f>'D - LOP JIH - parapety, o...'!J29</f>
        <v>0</v>
      </c>
      <c r="AH89" s="334"/>
      <c r="AI89" s="334"/>
      <c r="AJ89" s="334"/>
      <c r="AK89" s="334"/>
      <c r="AL89" s="334"/>
      <c r="AM89" s="334"/>
      <c r="AN89" s="333">
        <f t="shared" si="2"/>
        <v>0</v>
      </c>
      <c r="AO89" s="334"/>
      <c r="AP89" s="334"/>
      <c r="AQ89" s="107" t="s">
        <v>88</v>
      </c>
      <c r="AR89" s="108"/>
      <c r="AS89" s="109">
        <v>0</v>
      </c>
      <c r="AT89" s="110">
        <f t="shared" si="3"/>
        <v>0</v>
      </c>
      <c r="AU89" s="111">
        <f>'D - LOP JIH - parapety, o...'!P83</f>
        <v>0</v>
      </c>
      <c r="AV89" s="110">
        <f>'D - LOP JIH - parapety, o...'!J32</f>
        <v>0</v>
      </c>
      <c r="AW89" s="110">
        <f>'D - LOP JIH - parapety, o...'!J33</f>
        <v>0</v>
      </c>
      <c r="AX89" s="110">
        <f>'D - LOP JIH - parapety, o...'!J34</f>
        <v>0</v>
      </c>
      <c r="AY89" s="110">
        <f>'D - LOP JIH - parapety, o...'!J35</f>
        <v>0</v>
      </c>
      <c r="AZ89" s="110">
        <f>'D - LOP JIH - parapety, o...'!F32</f>
        <v>0</v>
      </c>
      <c r="BA89" s="110">
        <f>'D - LOP JIH - parapety, o...'!F33</f>
        <v>0</v>
      </c>
      <c r="BB89" s="110">
        <f>'D - LOP JIH - parapety, o...'!F34</f>
        <v>0</v>
      </c>
      <c r="BC89" s="110">
        <f>'D - LOP JIH - parapety, o...'!F35</f>
        <v>0</v>
      </c>
      <c r="BD89" s="112">
        <f>'D - LOP JIH - parapety, o...'!F36</f>
        <v>0</v>
      </c>
      <c r="BT89" s="113" t="s">
        <v>84</v>
      </c>
      <c r="BV89" s="113" t="s">
        <v>78</v>
      </c>
      <c r="BW89" s="113" t="s">
        <v>171</v>
      </c>
      <c r="BX89" s="113" t="s">
        <v>163</v>
      </c>
      <c r="CL89" s="113" t="s">
        <v>22</v>
      </c>
    </row>
    <row r="90" spans="1:91" s="6" customFormat="1" ht="22.5" customHeight="1">
      <c r="A90" s="104" t="s">
        <v>85</v>
      </c>
      <c r="B90" s="105"/>
      <c r="C90" s="106"/>
      <c r="D90" s="106"/>
      <c r="E90" s="335" t="s">
        <v>103</v>
      </c>
      <c r="F90" s="335"/>
      <c r="G90" s="335"/>
      <c r="H90" s="335"/>
      <c r="I90" s="335"/>
      <c r="J90" s="106"/>
      <c r="K90" s="335" t="s">
        <v>172</v>
      </c>
      <c r="L90" s="335"/>
      <c r="M90" s="335"/>
      <c r="N90" s="335"/>
      <c r="O90" s="335"/>
      <c r="P90" s="335"/>
      <c r="Q90" s="335"/>
      <c r="R90" s="335"/>
      <c r="S90" s="335"/>
      <c r="T90" s="335"/>
      <c r="U90" s="335"/>
      <c r="V90" s="335"/>
      <c r="W90" s="335"/>
      <c r="X90" s="335"/>
      <c r="Y90" s="335"/>
      <c r="Z90" s="335"/>
      <c r="AA90" s="335"/>
      <c r="AB90" s="335"/>
      <c r="AC90" s="335"/>
      <c r="AD90" s="335"/>
      <c r="AE90" s="335"/>
      <c r="AF90" s="335"/>
      <c r="AG90" s="333">
        <f>'E - LOP JIH - detaily nap...'!J29</f>
        <v>0</v>
      </c>
      <c r="AH90" s="334"/>
      <c r="AI90" s="334"/>
      <c r="AJ90" s="334"/>
      <c r="AK90" s="334"/>
      <c r="AL90" s="334"/>
      <c r="AM90" s="334"/>
      <c r="AN90" s="333">
        <f t="shared" si="2"/>
        <v>0</v>
      </c>
      <c r="AO90" s="334"/>
      <c r="AP90" s="334"/>
      <c r="AQ90" s="107" t="s">
        <v>88</v>
      </c>
      <c r="AR90" s="108"/>
      <c r="AS90" s="109">
        <v>0</v>
      </c>
      <c r="AT90" s="110">
        <f t="shared" si="3"/>
        <v>0</v>
      </c>
      <c r="AU90" s="111">
        <f>'E - LOP JIH - detaily nap...'!P83</f>
        <v>0</v>
      </c>
      <c r="AV90" s="110">
        <f>'E - LOP JIH - detaily nap...'!J32</f>
        <v>0</v>
      </c>
      <c r="AW90" s="110">
        <f>'E - LOP JIH - detaily nap...'!J33</f>
        <v>0</v>
      </c>
      <c r="AX90" s="110">
        <f>'E - LOP JIH - detaily nap...'!J34</f>
        <v>0</v>
      </c>
      <c r="AY90" s="110">
        <f>'E - LOP JIH - detaily nap...'!J35</f>
        <v>0</v>
      </c>
      <c r="AZ90" s="110">
        <f>'E - LOP JIH - detaily nap...'!F32</f>
        <v>0</v>
      </c>
      <c r="BA90" s="110">
        <f>'E - LOP JIH - detaily nap...'!F33</f>
        <v>0</v>
      </c>
      <c r="BB90" s="110">
        <f>'E - LOP JIH - detaily nap...'!F34</f>
        <v>0</v>
      </c>
      <c r="BC90" s="110">
        <f>'E - LOP JIH - detaily nap...'!F35</f>
        <v>0</v>
      </c>
      <c r="BD90" s="112">
        <f>'E - LOP JIH - detaily nap...'!F36</f>
        <v>0</v>
      </c>
      <c r="BT90" s="113" t="s">
        <v>84</v>
      </c>
      <c r="BV90" s="113" t="s">
        <v>78</v>
      </c>
      <c r="BW90" s="113" t="s">
        <v>173</v>
      </c>
      <c r="BX90" s="113" t="s">
        <v>163</v>
      </c>
      <c r="CL90" s="113" t="s">
        <v>22</v>
      </c>
    </row>
    <row r="91" spans="1:91" s="5" customFormat="1" ht="22.5" customHeight="1">
      <c r="B91" s="94"/>
      <c r="C91" s="95"/>
      <c r="D91" s="342" t="s">
        <v>174</v>
      </c>
      <c r="E91" s="342"/>
      <c r="F91" s="342"/>
      <c r="G91" s="342"/>
      <c r="H91" s="342"/>
      <c r="I91" s="96"/>
      <c r="J91" s="342" t="s">
        <v>175</v>
      </c>
      <c r="K91" s="342"/>
      <c r="L91" s="342"/>
      <c r="M91" s="342"/>
      <c r="N91" s="342"/>
      <c r="O91" s="342"/>
      <c r="P91" s="342"/>
      <c r="Q91" s="342"/>
      <c r="R91" s="342"/>
      <c r="S91" s="342"/>
      <c r="T91" s="342"/>
      <c r="U91" s="342"/>
      <c r="V91" s="342"/>
      <c r="W91" s="342"/>
      <c r="X91" s="342"/>
      <c r="Y91" s="342"/>
      <c r="Z91" s="342"/>
      <c r="AA91" s="342"/>
      <c r="AB91" s="342"/>
      <c r="AC91" s="342"/>
      <c r="AD91" s="342"/>
      <c r="AE91" s="342"/>
      <c r="AF91" s="342"/>
      <c r="AG91" s="341">
        <f>ROUND(SUM(AG92:AG96),2)</f>
        <v>0</v>
      </c>
      <c r="AH91" s="340"/>
      <c r="AI91" s="340"/>
      <c r="AJ91" s="340"/>
      <c r="AK91" s="340"/>
      <c r="AL91" s="340"/>
      <c r="AM91" s="340"/>
      <c r="AN91" s="339">
        <f t="shared" si="2"/>
        <v>0</v>
      </c>
      <c r="AO91" s="340"/>
      <c r="AP91" s="340"/>
      <c r="AQ91" s="97" t="s">
        <v>82</v>
      </c>
      <c r="AR91" s="98"/>
      <c r="AS91" s="99">
        <f>ROUND(SUM(AS92:AS96),2)</f>
        <v>0</v>
      </c>
      <c r="AT91" s="100">
        <f t="shared" si="3"/>
        <v>0</v>
      </c>
      <c r="AU91" s="101">
        <f>ROUND(SUM(AU92:AU96),5)</f>
        <v>0</v>
      </c>
      <c r="AV91" s="100">
        <f>ROUND(AZ91*L26,2)</f>
        <v>0</v>
      </c>
      <c r="AW91" s="100">
        <f>ROUND(BA91*L27,2)</f>
        <v>0</v>
      </c>
      <c r="AX91" s="100">
        <f>ROUND(BB91*L26,2)</f>
        <v>0</v>
      </c>
      <c r="AY91" s="100">
        <f>ROUND(BC91*L27,2)</f>
        <v>0</v>
      </c>
      <c r="AZ91" s="100">
        <f>ROUND(SUM(AZ92:AZ96),2)</f>
        <v>0</v>
      </c>
      <c r="BA91" s="100">
        <f>ROUND(SUM(BA92:BA96),2)</f>
        <v>0</v>
      </c>
      <c r="BB91" s="100">
        <f>ROUND(SUM(BB92:BB96),2)</f>
        <v>0</v>
      </c>
      <c r="BC91" s="100">
        <f>ROUND(SUM(BC92:BC96),2)</f>
        <v>0</v>
      </c>
      <c r="BD91" s="102">
        <f>ROUND(SUM(BD92:BD96),2)</f>
        <v>0</v>
      </c>
      <c r="BS91" s="103" t="s">
        <v>75</v>
      </c>
      <c r="BT91" s="103" t="s">
        <v>17</v>
      </c>
      <c r="BU91" s="103" t="s">
        <v>77</v>
      </c>
      <c r="BV91" s="103" t="s">
        <v>78</v>
      </c>
      <c r="BW91" s="103" t="s">
        <v>176</v>
      </c>
      <c r="BX91" s="103" t="s">
        <v>7</v>
      </c>
      <c r="CL91" s="103" t="s">
        <v>22</v>
      </c>
      <c r="CM91" s="103" t="s">
        <v>84</v>
      </c>
    </row>
    <row r="92" spans="1:91" s="6" customFormat="1" ht="22.5" customHeight="1">
      <c r="A92" s="104" t="s">
        <v>85</v>
      </c>
      <c r="B92" s="105"/>
      <c r="C92" s="106"/>
      <c r="D92" s="106"/>
      <c r="E92" s="335" t="s">
        <v>86</v>
      </c>
      <c r="F92" s="335"/>
      <c r="G92" s="335"/>
      <c r="H92" s="335"/>
      <c r="I92" s="335"/>
      <c r="J92" s="106"/>
      <c r="K92" s="335" t="s">
        <v>177</v>
      </c>
      <c r="L92" s="335"/>
      <c r="M92" s="335"/>
      <c r="N92" s="335"/>
      <c r="O92" s="335"/>
      <c r="P92" s="335"/>
      <c r="Q92" s="335"/>
      <c r="R92" s="335"/>
      <c r="S92" s="335"/>
      <c r="T92" s="335"/>
      <c r="U92" s="335"/>
      <c r="V92" s="335"/>
      <c r="W92" s="335"/>
      <c r="X92" s="335"/>
      <c r="Y92" s="335"/>
      <c r="Z92" s="335"/>
      <c r="AA92" s="335"/>
      <c r="AB92" s="335"/>
      <c r="AC92" s="335"/>
      <c r="AD92" s="335"/>
      <c r="AE92" s="335"/>
      <c r="AF92" s="335"/>
      <c r="AG92" s="333">
        <f>'A - LOP SEVER - konstrukce'!J29</f>
        <v>0</v>
      </c>
      <c r="AH92" s="334"/>
      <c r="AI92" s="334"/>
      <c r="AJ92" s="334"/>
      <c r="AK92" s="334"/>
      <c r="AL92" s="334"/>
      <c r="AM92" s="334"/>
      <c r="AN92" s="333">
        <f t="shared" si="2"/>
        <v>0</v>
      </c>
      <c r="AO92" s="334"/>
      <c r="AP92" s="334"/>
      <c r="AQ92" s="107" t="s">
        <v>88</v>
      </c>
      <c r="AR92" s="108"/>
      <c r="AS92" s="109">
        <v>0</v>
      </c>
      <c r="AT92" s="110">
        <f t="shared" si="3"/>
        <v>0</v>
      </c>
      <c r="AU92" s="111">
        <f>'A - LOP SEVER - konstrukce'!P83</f>
        <v>0</v>
      </c>
      <c r="AV92" s="110">
        <f>'A - LOP SEVER - konstrukce'!J32</f>
        <v>0</v>
      </c>
      <c r="AW92" s="110">
        <f>'A - LOP SEVER - konstrukce'!J33</f>
        <v>0</v>
      </c>
      <c r="AX92" s="110">
        <f>'A - LOP SEVER - konstrukce'!J34</f>
        <v>0</v>
      </c>
      <c r="AY92" s="110">
        <f>'A - LOP SEVER - konstrukce'!J35</f>
        <v>0</v>
      </c>
      <c r="AZ92" s="110">
        <f>'A - LOP SEVER - konstrukce'!F32</f>
        <v>0</v>
      </c>
      <c r="BA92" s="110">
        <f>'A - LOP SEVER - konstrukce'!F33</f>
        <v>0</v>
      </c>
      <c r="BB92" s="110">
        <f>'A - LOP SEVER - konstrukce'!F34</f>
        <v>0</v>
      </c>
      <c r="BC92" s="110">
        <f>'A - LOP SEVER - konstrukce'!F35</f>
        <v>0</v>
      </c>
      <c r="BD92" s="112">
        <f>'A - LOP SEVER - konstrukce'!F36</f>
        <v>0</v>
      </c>
      <c r="BT92" s="113" t="s">
        <v>84</v>
      </c>
      <c r="BV92" s="113" t="s">
        <v>78</v>
      </c>
      <c r="BW92" s="113" t="s">
        <v>178</v>
      </c>
      <c r="BX92" s="113" t="s">
        <v>176</v>
      </c>
      <c r="CL92" s="113" t="s">
        <v>22</v>
      </c>
    </row>
    <row r="93" spans="1:91" s="6" customFormat="1" ht="22.5" customHeight="1">
      <c r="A93" s="104" t="s">
        <v>85</v>
      </c>
      <c r="B93" s="105"/>
      <c r="C93" s="106"/>
      <c r="D93" s="106"/>
      <c r="E93" s="335" t="s">
        <v>95</v>
      </c>
      <c r="F93" s="335"/>
      <c r="G93" s="335"/>
      <c r="H93" s="335"/>
      <c r="I93" s="335"/>
      <c r="J93" s="106"/>
      <c r="K93" s="335" t="s">
        <v>179</v>
      </c>
      <c r="L93" s="335"/>
      <c r="M93" s="335"/>
      <c r="N93" s="335"/>
      <c r="O93" s="335"/>
      <c r="P93" s="335"/>
      <c r="Q93" s="335"/>
      <c r="R93" s="335"/>
      <c r="S93" s="335"/>
      <c r="T93" s="335"/>
      <c r="U93" s="335"/>
      <c r="V93" s="335"/>
      <c r="W93" s="335"/>
      <c r="X93" s="335"/>
      <c r="Y93" s="335"/>
      <c r="Z93" s="335"/>
      <c r="AA93" s="335"/>
      <c r="AB93" s="335"/>
      <c r="AC93" s="335"/>
      <c r="AD93" s="335"/>
      <c r="AE93" s="335"/>
      <c r="AF93" s="335"/>
      <c r="AG93" s="333">
        <f>'B - LOP SEVER - výplně ot...'!J29</f>
        <v>0</v>
      </c>
      <c r="AH93" s="334"/>
      <c r="AI93" s="334"/>
      <c r="AJ93" s="334"/>
      <c r="AK93" s="334"/>
      <c r="AL93" s="334"/>
      <c r="AM93" s="334"/>
      <c r="AN93" s="333">
        <f t="shared" si="2"/>
        <v>0</v>
      </c>
      <c r="AO93" s="334"/>
      <c r="AP93" s="334"/>
      <c r="AQ93" s="107" t="s">
        <v>88</v>
      </c>
      <c r="AR93" s="108"/>
      <c r="AS93" s="109">
        <v>0</v>
      </c>
      <c r="AT93" s="110">
        <f t="shared" si="3"/>
        <v>0</v>
      </c>
      <c r="AU93" s="111">
        <f>'B - LOP SEVER - výplně ot...'!P83</f>
        <v>0</v>
      </c>
      <c r="AV93" s="110">
        <f>'B - LOP SEVER - výplně ot...'!J32</f>
        <v>0</v>
      </c>
      <c r="AW93" s="110">
        <f>'B - LOP SEVER - výplně ot...'!J33</f>
        <v>0</v>
      </c>
      <c r="AX93" s="110">
        <f>'B - LOP SEVER - výplně ot...'!J34</f>
        <v>0</v>
      </c>
      <c r="AY93" s="110">
        <f>'B - LOP SEVER - výplně ot...'!J35</f>
        <v>0</v>
      </c>
      <c r="AZ93" s="110">
        <f>'B - LOP SEVER - výplně ot...'!F32</f>
        <v>0</v>
      </c>
      <c r="BA93" s="110">
        <f>'B - LOP SEVER - výplně ot...'!F33</f>
        <v>0</v>
      </c>
      <c r="BB93" s="110">
        <f>'B - LOP SEVER - výplně ot...'!F34</f>
        <v>0</v>
      </c>
      <c r="BC93" s="110">
        <f>'B - LOP SEVER - výplně ot...'!F35</f>
        <v>0</v>
      </c>
      <c r="BD93" s="112">
        <f>'B - LOP SEVER - výplně ot...'!F36</f>
        <v>0</v>
      </c>
      <c r="BT93" s="113" t="s">
        <v>84</v>
      </c>
      <c r="BV93" s="113" t="s">
        <v>78</v>
      </c>
      <c r="BW93" s="113" t="s">
        <v>180</v>
      </c>
      <c r="BX93" s="113" t="s">
        <v>176</v>
      </c>
      <c r="CL93" s="113" t="s">
        <v>22</v>
      </c>
    </row>
    <row r="94" spans="1:91" s="6" customFormat="1" ht="22.5" customHeight="1">
      <c r="A94" s="104" t="s">
        <v>85</v>
      </c>
      <c r="B94" s="105"/>
      <c r="C94" s="106"/>
      <c r="D94" s="106"/>
      <c r="E94" s="335" t="s">
        <v>98</v>
      </c>
      <c r="F94" s="335"/>
      <c r="G94" s="335"/>
      <c r="H94" s="335"/>
      <c r="I94" s="335"/>
      <c r="J94" s="106"/>
      <c r="K94" s="335" t="s">
        <v>181</v>
      </c>
      <c r="L94" s="335"/>
      <c r="M94" s="335"/>
      <c r="N94" s="335"/>
      <c r="O94" s="335"/>
      <c r="P94" s="335"/>
      <c r="Q94" s="335"/>
      <c r="R94" s="335"/>
      <c r="S94" s="335"/>
      <c r="T94" s="335"/>
      <c r="U94" s="335"/>
      <c r="V94" s="335"/>
      <c r="W94" s="335"/>
      <c r="X94" s="335"/>
      <c r="Y94" s="335"/>
      <c r="Z94" s="335"/>
      <c r="AA94" s="335"/>
      <c r="AB94" s="335"/>
      <c r="AC94" s="335"/>
      <c r="AD94" s="335"/>
      <c r="AE94" s="335"/>
      <c r="AF94" s="335"/>
      <c r="AG94" s="333">
        <f>'C - LOP SEVER - plné nepr...'!J29</f>
        <v>0</v>
      </c>
      <c r="AH94" s="334"/>
      <c r="AI94" s="334"/>
      <c r="AJ94" s="334"/>
      <c r="AK94" s="334"/>
      <c r="AL94" s="334"/>
      <c r="AM94" s="334"/>
      <c r="AN94" s="333">
        <f t="shared" si="2"/>
        <v>0</v>
      </c>
      <c r="AO94" s="334"/>
      <c r="AP94" s="334"/>
      <c r="AQ94" s="107" t="s">
        <v>88</v>
      </c>
      <c r="AR94" s="108"/>
      <c r="AS94" s="109">
        <v>0</v>
      </c>
      <c r="AT94" s="110">
        <f t="shared" si="3"/>
        <v>0</v>
      </c>
      <c r="AU94" s="111">
        <f>'C - LOP SEVER - plné nepr...'!P83</f>
        <v>0</v>
      </c>
      <c r="AV94" s="110">
        <f>'C - LOP SEVER - plné nepr...'!J32</f>
        <v>0</v>
      </c>
      <c r="AW94" s="110">
        <f>'C - LOP SEVER - plné nepr...'!J33</f>
        <v>0</v>
      </c>
      <c r="AX94" s="110">
        <f>'C - LOP SEVER - plné nepr...'!J34</f>
        <v>0</v>
      </c>
      <c r="AY94" s="110">
        <f>'C - LOP SEVER - plné nepr...'!J35</f>
        <v>0</v>
      </c>
      <c r="AZ94" s="110">
        <f>'C - LOP SEVER - plné nepr...'!F32</f>
        <v>0</v>
      </c>
      <c r="BA94" s="110">
        <f>'C - LOP SEVER - plné nepr...'!F33</f>
        <v>0</v>
      </c>
      <c r="BB94" s="110">
        <f>'C - LOP SEVER - plné nepr...'!F34</f>
        <v>0</v>
      </c>
      <c r="BC94" s="110">
        <f>'C - LOP SEVER - plné nepr...'!F35</f>
        <v>0</v>
      </c>
      <c r="BD94" s="112">
        <f>'C - LOP SEVER - plné nepr...'!F36</f>
        <v>0</v>
      </c>
      <c r="BT94" s="113" t="s">
        <v>84</v>
      </c>
      <c r="BV94" s="113" t="s">
        <v>78</v>
      </c>
      <c r="BW94" s="113" t="s">
        <v>182</v>
      </c>
      <c r="BX94" s="113" t="s">
        <v>176</v>
      </c>
      <c r="CL94" s="113" t="s">
        <v>22</v>
      </c>
    </row>
    <row r="95" spans="1:91" s="6" customFormat="1" ht="22.5" customHeight="1">
      <c r="A95" s="104" t="s">
        <v>85</v>
      </c>
      <c r="B95" s="105"/>
      <c r="C95" s="106"/>
      <c r="D95" s="106"/>
      <c r="E95" s="335" t="s">
        <v>75</v>
      </c>
      <c r="F95" s="335"/>
      <c r="G95" s="335"/>
      <c r="H95" s="335"/>
      <c r="I95" s="335"/>
      <c r="J95" s="106"/>
      <c r="K95" s="335" t="s">
        <v>183</v>
      </c>
      <c r="L95" s="335"/>
      <c r="M95" s="335"/>
      <c r="N95" s="335"/>
      <c r="O95" s="335"/>
      <c r="P95" s="335"/>
      <c r="Q95" s="335"/>
      <c r="R95" s="335"/>
      <c r="S95" s="335"/>
      <c r="T95" s="335"/>
      <c r="U95" s="335"/>
      <c r="V95" s="335"/>
      <c r="W95" s="335"/>
      <c r="X95" s="335"/>
      <c r="Y95" s="335"/>
      <c r="Z95" s="335"/>
      <c r="AA95" s="335"/>
      <c r="AB95" s="335"/>
      <c r="AC95" s="335"/>
      <c r="AD95" s="335"/>
      <c r="AE95" s="335"/>
      <c r="AF95" s="335"/>
      <c r="AG95" s="333">
        <f>'D - LOP SEVER - parapety,...'!J29</f>
        <v>0</v>
      </c>
      <c r="AH95" s="334"/>
      <c r="AI95" s="334"/>
      <c r="AJ95" s="334"/>
      <c r="AK95" s="334"/>
      <c r="AL95" s="334"/>
      <c r="AM95" s="334"/>
      <c r="AN95" s="333">
        <f t="shared" si="2"/>
        <v>0</v>
      </c>
      <c r="AO95" s="334"/>
      <c r="AP95" s="334"/>
      <c r="AQ95" s="107" t="s">
        <v>88</v>
      </c>
      <c r="AR95" s="108"/>
      <c r="AS95" s="109">
        <v>0</v>
      </c>
      <c r="AT95" s="110">
        <f t="shared" si="3"/>
        <v>0</v>
      </c>
      <c r="AU95" s="111">
        <f>'D - LOP SEVER - parapety,...'!P83</f>
        <v>0</v>
      </c>
      <c r="AV95" s="110">
        <f>'D - LOP SEVER - parapety,...'!J32</f>
        <v>0</v>
      </c>
      <c r="AW95" s="110">
        <f>'D - LOP SEVER - parapety,...'!J33</f>
        <v>0</v>
      </c>
      <c r="AX95" s="110">
        <f>'D - LOP SEVER - parapety,...'!J34</f>
        <v>0</v>
      </c>
      <c r="AY95" s="110">
        <f>'D - LOP SEVER - parapety,...'!J35</f>
        <v>0</v>
      </c>
      <c r="AZ95" s="110">
        <f>'D - LOP SEVER - parapety,...'!F32</f>
        <v>0</v>
      </c>
      <c r="BA95" s="110">
        <f>'D - LOP SEVER - parapety,...'!F33</f>
        <v>0</v>
      </c>
      <c r="BB95" s="110">
        <f>'D - LOP SEVER - parapety,...'!F34</f>
        <v>0</v>
      </c>
      <c r="BC95" s="110">
        <f>'D - LOP SEVER - parapety,...'!F35</f>
        <v>0</v>
      </c>
      <c r="BD95" s="112">
        <f>'D - LOP SEVER - parapety,...'!F36</f>
        <v>0</v>
      </c>
      <c r="BT95" s="113" t="s">
        <v>84</v>
      </c>
      <c r="BV95" s="113" t="s">
        <v>78</v>
      </c>
      <c r="BW95" s="113" t="s">
        <v>184</v>
      </c>
      <c r="BX95" s="113" t="s">
        <v>176</v>
      </c>
      <c r="CL95" s="113" t="s">
        <v>22</v>
      </c>
    </row>
    <row r="96" spans="1:91" s="6" customFormat="1" ht="22.5" customHeight="1">
      <c r="A96" s="104" t="s">
        <v>85</v>
      </c>
      <c r="B96" s="105"/>
      <c r="C96" s="106"/>
      <c r="D96" s="106"/>
      <c r="E96" s="335" t="s">
        <v>103</v>
      </c>
      <c r="F96" s="335"/>
      <c r="G96" s="335"/>
      <c r="H96" s="335"/>
      <c r="I96" s="335"/>
      <c r="J96" s="106"/>
      <c r="K96" s="335" t="s">
        <v>185</v>
      </c>
      <c r="L96" s="335"/>
      <c r="M96" s="335"/>
      <c r="N96" s="335"/>
      <c r="O96" s="335"/>
      <c r="P96" s="335"/>
      <c r="Q96" s="335"/>
      <c r="R96" s="335"/>
      <c r="S96" s="335"/>
      <c r="T96" s="335"/>
      <c r="U96" s="335"/>
      <c r="V96" s="335"/>
      <c r="W96" s="335"/>
      <c r="X96" s="335"/>
      <c r="Y96" s="335"/>
      <c r="Z96" s="335"/>
      <c r="AA96" s="335"/>
      <c r="AB96" s="335"/>
      <c r="AC96" s="335"/>
      <c r="AD96" s="335"/>
      <c r="AE96" s="335"/>
      <c r="AF96" s="335"/>
      <c r="AG96" s="333">
        <f>'E - LOP SEVER - detaily n...'!J29</f>
        <v>0</v>
      </c>
      <c r="AH96" s="334"/>
      <c r="AI96" s="334"/>
      <c r="AJ96" s="334"/>
      <c r="AK96" s="334"/>
      <c r="AL96" s="334"/>
      <c r="AM96" s="334"/>
      <c r="AN96" s="333">
        <f t="shared" si="2"/>
        <v>0</v>
      </c>
      <c r="AO96" s="334"/>
      <c r="AP96" s="334"/>
      <c r="AQ96" s="107" t="s">
        <v>88</v>
      </c>
      <c r="AR96" s="108"/>
      <c r="AS96" s="109">
        <v>0</v>
      </c>
      <c r="AT96" s="110">
        <f t="shared" si="3"/>
        <v>0</v>
      </c>
      <c r="AU96" s="111">
        <f>'E - LOP SEVER - detaily n...'!P83</f>
        <v>0</v>
      </c>
      <c r="AV96" s="110">
        <f>'E - LOP SEVER - detaily n...'!J32</f>
        <v>0</v>
      </c>
      <c r="AW96" s="110">
        <f>'E - LOP SEVER - detaily n...'!J33</f>
        <v>0</v>
      </c>
      <c r="AX96" s="110">
        <f>'E - LOP SEVER - detaily n...'!J34</f>
        <v>0</v>
      </c>
      <c r="AY96" s="110">
        <f>'E - LOP SEVER - detaily n...'!J35</f>
        <v>0</v>
      </c>
      <c r="AZ96" s="110">
        <f>'E - LOP SEVER - detaily n...'!F32</f>
        <v>0</v>
      </c>
      <c r="BA96" s="110">
        <f>'E - LOP SEVER - detaily n...'!F33</f>
        <v>0</v>
      </c>
      <c r="BB96" s="110">
        <f>'E - LOP SEVER - detaily n...'!F34</f>
        <v>0</v>
      </c>
      <c r="BC96" s="110">
        <f>'E - LOP SEVER - detaily n...'!F35</f>
        <v>0</v>
      </c>
      <c r="BD96" s="112">
        <f>'E - LOP SEVER - detaily n...'!F36</f>
        <v>0</v>
      </c>
      <c r="BT96" s="113" t="s">
        <v>84</v>
      </c>
      <c r="BV96" s="113" t="s">
        <v>78</v>
      </c>
      <c r="BW96" s="113" t="s">
        <v>186</v>
      </c>
      <c r="BX96" s="113" t="s">
        <v>176</v>
      </c>
      <c r="CL96" s="113" t="s">
        <v>22</v>
      </c>
    </row>
    <row r="97" spans="1:91" s="5" customFormat="1" ht="22.5" customHeight="1">
      <c r="B97" s="94"/>
      <c r="C97" s="95"/>
      <c r="D97" s="342" t="s">
        <v>187</v>
      </c>
      <c r="E97" s="342"/>
      <c r="F97" s="342"/>
      <c r="G97" s="342"/>
      <c r="H97" s="342"/>
      <c r="I97" s="96"/>
      <c r="J97" s="342" t="s">
        <v>188</v>
      </c>
      <c r="K97" s="342"/>
      <c r="L97" s="342"/>
      <c r="M97" s="342"/>
      <c r="N97" s="342"/>
      <c r="O97" s="342"/>
      <c r="P97" s="342"/>
      <c r="Q97" s="342"/>
      <c r="R97" s="342"/>
      <c r="S97" s="342"/>
      <c r="T97" s="342"/>
      <c r="U97" s="342"/>
      <c r="V97" s="342"/>
      <c r="W97" s="342"/>
      <c r="X97" s="342"/>
      <c r="Y97" s="342"/>
      <c r="Z97" s="342"/>
      <c r="AA97" s="342"/>
      <c r="AB97" s="342"/>
      <c r="AC97" s="342"/>
      <c r="AD97" s="342"/>
      <c r="AE97" s="342"/>
      <c r="AF97" s="342"/>
      <c r="AG97" s="341">
        <f>ROUND(SUM(AG98:AG107),2)</f>
        <v>0</v>
      </c>
      <c r="AH97" s="340"/>
      <c r="AI97" s="340"/>
      <c r="AJ97" s="340"/>
      <c r="AK97" s="340"/>
      <c r="AL97" s="340"/>
      <c r="AM97" s="340"/>
      <c r="AN97" s="339">
        <f t="shared" si="2"/>
        <v>0</v>
      </c>
      <c r="AO97" s="340"/>
      <c r="AP97" s="340"/>
      <c r="AQ97" s="97" t="s">
        <v>82</v>
      </c>
      <c r="AR97" s="98"/>
      <c r="AS97" s="99">
        <f>ROUND(SUM(AS98:AS107),2)</f>
        <v>0</v>
      </c>
      <c r="AT97" s="100">
        <f t="shared" si="3"/>
        <v>0</v>
      </c>
      <c r="AU97" s="101">
        <f>ROUND(SUM(AU98:AU107),5)</f>
        <v>0</v>
      </c>
      <c r="AV97" s="100">
        <f>ROUND(AZ97*L26,2)</f>
        <v>0</v>
      </c>
      <c r="AW97" s="100">
        <f>ROUND(BA97*L27,2)</f>
        <v>0</v>
      </c>
      <c r="AX97" s="100">
        <f>ROUND(BB97*L26,2)</f>
        <v>0</v>
      </c>
      <c r="AY97" s="100">
        <f>ROUND(BC97*L27,2)</f>
        <v>0</v>
      </c>
      <c r="AZ97" s="100">
        <f>ROUND(SUM(AZ98:AZ107),2)</f>
        <v>0</v>
      </c>
      <c r="BA97" s="100">
        <f>ROUND(SUM(BA98:BA107),2)</f>
        <v>0</v>
      </c>
      <c r="BB97" s="100">
        <f>ROUND(SUM(BB98:BB107),2)</f>
        <v>0</v>
      </c>
      <c r="BC97" s="100">
        <f>ROUND(SUM(BC98:BC107),2)</f>
        <v>0</v>
      </c>
      <c r="BD97" s="102">
        <f>ROUND(SUM(BD98:BD107),2)</f>
        <v>0</v>
      </c>
      <c r="BS97" s="103" t="s">
        <v>75</v>
      </c>
      <c r="BT97" s="103" t="s">
        <v>17</v>
      </c>
      <c r="BU97" s="103" t="s">
        <v>77</v>
      </c>
      <c r="BV97" s="103" t="s">
        <v>78</v>
      </c>
      <c r="BW97" s="103" t="s">
        <v>189</v>
      </c>
      <c r="BX97" s="103" t="s">
        <v>7</v>
      </c>
      <c r="CL97" s="103" t="s">
        <v>22</v>
      </c>
      <c r="CM97" s="103" t="s">
        <v>84</v>
      </c>
    </row>
    <row r="98" spans="1:91" s="6" customFormat="1" ht="22.5" customHeight="1">
      <c r="A98" s="104" t="s">
        <v>85</v>
      </c>
      <c r="B98" s="105"/>
      <c r="C98" s="106"/>
      <c r="D98" s="106"/>
      <c r="E98" s="335" t="s">
        <v>86</v>
      </c>
      <c r="F98" s="335"/>
      <c r="G98" s="335"/>
      <c r="H98" s="335"/>
      <c r="I98" s="335"/>
      <c r="J98" s="106"/>
      <c r="K98" s="335" t="s">
        <v>190</v>
      </c>
      <c r="L98" s="335"/>
      <c r="M98" s="335"/>
      <c r="N98" s="335"/>
      <c r="O98" s="335"/>
      <c r="P98" s="335"/>
      <c r="Q98" s="335"/>
      <c r="R98" s="335"/>
      <c r="S98" s="335"/>
      <c r="T98" s="335"/>
      <c r="U98" s="335"/>
      <c r="V98" s="335"/>
      <c r="W98" s="335"/>
      <c r="X98" s="335"/>
      <c r="Y98" s="335"/>
      <c r="Z98" s="335"/>
      <c r="AA98" s="335"/>
      <c r="AB98" s="335"/>
      <c r="AC98" s="335"/>
      <c r="AD98" s="335"/>
      <c r="AE98" s="335"/>
      <c r="AF98" s="335"/>
      <c r="AG98" s="333">
        <f>'A - Schodiště k hlavnímu ...'!J29</f>
        <v>0</v>
      </c>
      <c r="AH98" s="334"/>
      <c r="AI98" s="334"/>
      <c r="AJ98" s="334"/>
      <c r="AK98" s="334"/>
      <c r="AL98" s="334"/>
      <c r="AM98" s="334"/>
      <c r="AN98" s="333">
        <f t="shared" si="2"/>
        <v>0</v>
      </c>
      <c r="AO98" s="334"/>
      <c r="AP98" s="334"/>
      <c r="AQ98" s="107" t="s">
        <v>88</v>
      </c>
      <c r="AR98" s="108"/>
      <c r="AS98" s="109">
        <v>0</v>
      </c>
      <c r="AT98" s="110">
        <f t="shared" si="3"/>
        <v>0</v>
      </c>
      <c r="AU98" s="111">
        <f>'A - Schodiště k hlavnímu ...'!P83</f>
        <v>0</v>
      </c>
      <c r="AV98" s="110">
        <f>'A - Schodiště k hlavnímu ...'!J32</f>
        <v>0</v>
      </c>
      <c r="AW98" s="110">
        <f>'A - Schodiště k hlavnímu ...'!J33</f>
        <v>0</v>
      </c>
      <c r="AX98" s="110">
        <f>'A - Schodiště k hlavnímu ...'!J34</f>
        <v>0</v>
      </c>
      <c r="AY98" s="110">
        <f>'A - Schodiště k hlavnímu ...'!J35</f>
        <v>0</v>
      </c>
      <c r="AZ98" s="110">
        <f>'A - Schodiště k hlavnímu ...'!F32</f>
        <v>0</v>
      </c>
      <c r="BA98" s="110">
        <f>'A - Schodiště k hlavnímu ...'!F33</f>
        <v>0</v>
      </c>
      <c r="BB98" s="110">
        <f>'A - Schodiště k hlavnímu ...'!F34</f>
        <v>0</v>
      </c>
      <c r="BC98" s="110">
        <f>'A - Schodiště k hlavnímu ...'!F35</f>
        <v>0</v>
      </c>
      <c r="BD98" s="112">
        <f>'A - Schodiště k hlavnímu ...'!F36</f>
        <v>0</v>
      </c>
      <c r="BT98" s="113" t="s">
        <v>84</v>
      </c>
      <c r="BV98" s="113" t="s">
        <v>78</v>
      </c>
      <c r="BW98" s="113" t="s">
        <v>191</v>
      </c>
      <c r="BX98" s="113" t="s">
        <v>189</v>
      </c>
      <c r="CL98" s="113" t="s">
        <v>22</v>
      </c>
    </row>
    <row r="99" spans="1:91" s="6" customFormat="1" ht="22.5" customHeight="1">
      <c r="A99" s="104" t="s">
        <v>85</v>
      </c>
      <c r="B99" s="105"/>
      <c r="C99" s="106"/>
      <c r="D99" s="106"/>
      <c r="E99" s="335" t="s">
        <v>95</v>
      </c>
      <c r="F99" s="335"/>
      <c r="G99" s="335"/>
      <c r="H99" s="335"/>
      <c r="I99" s="335"/>
      <c r="J99" s="106"/>
      <c r="K99" s="335" t="s">
        <v>192</v>
      </c>
      <c r="L99" s="335"/>
      <c r="M99" s="335"/>
      <c r="N99" s="335"/>
      <c r="O99" s="335"/>
      <c r="P99" s="335"/>
      <c r="Q99" s="335"/>
      <c r="R99" s="335"/>
      <c r="S99" s="335"/>
      <c r="T99" s="335"/>
      <c r="U99" s="335"/>
      <c r="V99" s="335"/>
      <c r="W99" s="335"/>
      <c r="X99" s="335"/>
      <c r="Y99" s="335"/>
      <c r="Z99" s="335"/>
      <c r="AA99" s="335"/>
      <c r="AB99" s="335"/>
      <c r="AC99" s="335"/>
      <c r="AD99" s="335"/>
      <c r="AE99" s="335"/>
      <c r="AF99" s="335"/>
      <c r="AG99" s="333">
        <f>'B - Schodiště do bazénu a...'!J29</f>
        <v>0</v>
      </c>
      <c r="AH99" s="334"/>
      <c r="AI99" s="334"/>
      <c r="AJ99" s="334"/>
      <c r="AK99" s="334"/>
      <c r="AL99" s="334"/>
      <c r="AM99" s="334"/>
      <c r="AN99" s="333">
        <f t="shared" si="2"/>
        <v>0</v>
      </c>
      <c r="AO99" s="334"/>
      <c r="AP99" s="334"/>
      <c r="AQ99" s="107" t="s">
        <v>88</v>
      </c>
      <c r="AR99" s="108"/>
      <c r="AS99" s="109">
        <v>0</v>
      </c>
      <c r="AT99" s="110">
        <f t="shared" si="3"/>
        <v>0</v>
      </c>
      <c r="AU99" s="111">
        <f>'B - Schodiště do bazénu a...'!P83</f>
        <v>0</v>
      </c>
      <c r="AV99" s="110">
        <f>'B - Schodiště do bazénu a...'!J32</f>
        <v>0</v>
      </c>
      <c r="AW99" s="110">
        <f>'B - Schodiště do bazénu a...'!J33</f>
        <v>0</v>
      </c>
      <c r="AX99" s="110">
        <f>'B - Schodiště do bazénu a...'!J34</f>
        <v>0</v>
      </c>
      <c r="AY99" s="110">
        <f>'B - Schodiště do bazénu a...'!J35</f>
        <v>0</v>
      </c>
      <c r="AZ99" s="110">
        <f>'B - Schodiště do bazénu a...'!F32</f>
        <v>0</v>
      </c>
      <c r="BA99" s="110">
        <f>'B - Schodiště do bazénu a...'!F33</f>
        <v>0</v>
      </c>
      <c r="BB99" s="110">
        <f>'B - Schodiště do bazénu a...'!F34</f>
        <v>0</v>
      </c>
      <c r="BC99" s="110">
        <f>'B - Schodiště do bazénu a...'!F35</f>
        <v>0</v>
      </c>
      <c r="BD99" s="112">
        <f>'B - Schodiště do bazénu a...'!F36</f>
        <v>0</v>
      </c>
      <c r="BT99" s="113" t="s">
        <v>84</v>
      </c>
      <c r="BV99" s="113" t="s">
        <v>78</v>
      </c>
      <c r="BW99" s="113" t="s">
        <v>193</v>
      </c>
      <c r="BX99" s="113" t="s">
        <v>189</v>
      </c>
      <c r="CL99" s="113" t="s">
        <v>22</v>
      </c>
    </row>
    <row r="100" spans="1:91" s="6" customFormat="1" ht="34.5" customHeight="1">
      <c r="A100" s="104" t="s">
        <v>85</v>
      </c>
      <c r="B100" s="105"/>
      <c r="C100" s="106"/>
      <c r="D100" s="106"/>
      <c r="E100" s="335" t="s">
        <v>98</v>
      </c>
      <c r="F100" s="335"/>
      <c r="G100" s="335"/>
      <c r="H100" s="335"/>
      <c r="I100" s="335"/>
      <c r="J100" s="106"/>
      <c r="K100" s="335" t="s">
        <v>194</v>
      </c>
      <c r="L100" s="335"/>
      <c r="M100" s="335"/>
      <c r="N100" s="335"/>
      <c r="O100" s="335"/>
      <c r="P100" s="335"/>
      <c r="Q100" s="335"/>
      <c r="R100" s="335"/>
      <c r="S100" s="335"/>
      <c r="T100" s="335"/>
      <c r="U100" s="335"/>
      <c r="V100" s="335"/>
      <c r="W100" s="335"/>
      <c r="X100" s="335"/>
      <c r="Y100" s="335"/>
      <c r="Z100" s="335"/>
      <c r="AA100" s="335"/>
      <c r="AB100" s="335"/>
      <c r="AC100" s="335"/>
      <c r="AD100" s="335"/>
      <c r="AE100" s="335"/>
      <c r="AF100" s="335"/>
      <c r="AG100" s="333">
        <f>'C - Přístřešek nad schodi...'!J29</f>
        <v>0</v>
      </c>
      <c r="AH100" s="334"/>
      <c r="AI100" s="334"/>
      <c r="AJ100" s="334"/>
      <c r="AK100" s="334"/>
      <c r="AL100" s="334"/>
      <c r="AM100" s="334"/>
      <c r="AN100" s="333">
        <f t="shared" si="2"/>
        <v>0</v>
      </c>
      <c r="AO100" s="334"/>
      <c r="AP100" s="334"/>
      <c r="AQ100" s="107" t="s">
        <v>88</v>
      </c>
      <c r="AR100" s="108"/>
      <c r="AS100" s="109">
        <v>0</v>
      </c>
      <c r="AT100" s="110">
        <f t="shared" si="3"/>
        <v>0</v>
      </c>
      <c r="AU100" s="111">
        <f>'C - Přístřešek nad schodi...'!P83</f>
        <v>0</v>
      </c>
      <c r="AV100" s="110">
        <f>'C - Přístřešek nad schodi...'!J32</f>
        <v>0</v>
      </c>
      <c r="AW100" s="110">
        <f>'C - Přístřešek nad schodi...'!J33</f>
        <v>0</v>
      </c>
      <c r="AX100" s="110">
        <f>'C - Přístřešek nad schodi...'!J34</f>
        <v>0</v>
      </c>
      <c r="AY100" s="110">
        <f>'C - Přístřešek nad schodi...'!J35</f>
        <v>0</v>
      </c>
      <c r="AZ100" s="110">
        <f>'C - Přístřešek nad schodi...'!F32</f>
        <v>0</v>
      </c>
      <c r="BA100" s="110">
        <f>'C - Přístřešek nad schodi...'!F33</f>
        <v>0</v>
      </c>
      <c r="BB100" s="110">
        <f>'C - Přístřešek nad schodi...'!F34</f>
        <v>0</v>
      </c>
      <c r="BC100" s="110">
        <f>'C - Přístřešek nad schodi...'!F35</f>
        <v>0</v>
      </c>
      <c r="BD100" s="112">
        <f>'C - Přístřešek nad schodi...'!F36</f>
        <v>0</v>
      </c>
      <c r="BT100" s="113" t="s">
        <v>84</v>
      </c>
      <c r="BV100" s="113" t="s">
        <v>78</v>
      </c>
      <c r="BW100" s="113" t="s">
        <v>195</v>
      </c>
      <c r="BX100" s="113" t="s">
        <v>189</v>
      </c>
      <c r="CL100" s="113" t="s">
        <v>22</v>
      </c>
    </row>
    <row r="101" spans="1:91" s="6" customFormat="1" ht="22.5" customHeight="1">
      <c r="A101" s="104" t="s">
        <v>85</v>
      </c>
      <c r="B101" s="105"/>
      <c r="C101" s="106"/>
      <c r="D101" s="106"/>
      <c r="E101" s="335" t="s">
        <v>75</v>
      </c>
      <c r="F101" s="335"/>
      <c r="G101" s="335"/>
      <c r="H101" s="335"/>
      <c r="I101" s="335"/>
      <c r="J101" s="106"/>
      <c r="K101" s="335" t="s">
        <v>196</v>
      </c>
      <c r="L101" s="335"/>
      <c r="M101" s="335"/>
      <c r="N101" s="335"/>
      <c r="O101" s="335"/>
      <c r="P101" s="335"/>
      <c r="Q101" s="335"/>
      <c r="R101" s="335"/>
      <c r="S101" s="335"/>
      <c r="T101" s="335"/>
      <c r="U101" s="335"/>
      <c r="V101" s="335"/>
      <c r="W101" s="335"/>
      <c r="X101" s="335"/>
      <c r="Y101" s="335"/>
      <c r="Z101" s="335"/>
      <c r="AA101" s="335"/>
      <c r="AB101" s="335"/>
      <c r="AC101" s="335"/>
      <c r="AD101" s="335"/>
      <c r="AE101" s="335"/>
      <c r="AF101" s="335"/>
      <c r="AG101" s="333">
        <f>'D - Přístřešek na východn...'!J29</f>
        <v>0</v>
      </c>
      <c r="AH101" s="334"/>
      <c r="AI101" s="334"/>
      <c r="AJ101" s="334"/>
      <c r="AK101" s="334"/>
      <c r="AL101" s="334"/>
      <c r="AM101" s="334"/>
      <c r="AN101" s="333">
        <f t="shared" si="2"/>
        <v>0</v>
      </c>
      <c r="AO101" s="334"/>
      <c r="AP101" s="334"/>
      <c r="AQ101" s="107" t="s">
        <v>88</v>
      </c>
      <c r="AR101" s="108"/>
      <c r="AS101" s="109">
        <v>0</v>
      </c>
      <c r="AT101" s="110">
        <f t="shared" si="3"/>
        <v>0</v>
      </c>
      <c r="AU101" s="111">
        <f>'D - Přístřešek na východn...'!P83</f>
        <v>0</v>
      </c>
      <c r="AV101" s="110">
        <f>'D - Přístřešek na východn...'!J32</f>
        <v>0</v>
      </c>
      <c r="AW101" s="110">
        <f>'D - Přístřešek na východn...'!J33</f>
        <v>0</v>
      </c>
      <c r="AX101" s="110">
        <f>'D - Přístřešek na východn...'!J34</f>
        <v>0</v>
      </c>
      <c r="AY101" s="110">
        <f>'D - Přístřešek na východn...'!J35</f>
        <v>0</v>
      </c>
      <c r="AZ101" s="110">
        <f>'D - Přístřešek na východn...'!F32</f>
        <v>0</v>
      </c>
      <c r="BA101" s="110">
        <f>'D - Přístřešek na východn...'!F33</f>
        <v>0</v>
      </c>
      <c r="BB101" s="110">
        <f>'D - Přístřešek na východn...'!F34</f>
        <v>0</v>
      </c>
      <c r="BC101" s="110">
        <f>'D - Přístřešek na východn...'!F35</f>
        <v>0</v>
      </c>
      <c r="BD101" s="112">
        <f>'D - Přístřešek na východn...'!F36</f>
        <v>0</v>
      </c>
      <c r="BT101" s="113" t="s">
        <v>84</v>
      </c>
      <c r="BV101" s="113" t="s">
        <v>78</v>
      </c>
      <c r="BW101" s="113" t="s">
        <v>197</v>
      </c>
      <c r="BX101" s="113" t="s">
        <v>189</v>
      </c>
      <c r="CL101" s="113" t="s">
        <v>22</v>
      </c>
    </row>
    <row r="102" spans="1:91" s="6" customFormat="1" ht="22.5" customHeight="1">
      <c r="A102" s="104" t="s">
        <v>85</v>
      </c>
      <c r="B102" s="105"/>
      <c r="C102" s="106"/>
      <c r="D102" s="106"/>
      <c r="E102" s="335" t="s">
        <v>103</v>
      </c>
      <c r="F102" s="335"/>
      <c r="G102" s="335"/>
      <c r="H102" s="335"/>
      <c r="I102" s="335"/>
      <c r="J102" s="106"/>
      <c r="K102" s="335" t="s">
        <v>198</v>
      </c>
      <c r="L102" s="335"/>
      <c r="M102" s="335"/>
      <c r="N102" s="335"/>
      <c r="O102" s="335"/>
      <c r="P102" s="335"/>
      <c r="Q102" s="335"/>
      <c r="R102" s="335"/>
      <c r="S102" s="335"/>
      <c r="T102" s="335"/>
      <c r="U102" s="335"/>
      <c r="V102" s="335"/>
      <c r="W102" s="335"/>
      <c r="X102" s="335"/>
      <c r="Y102" s="335"/>
      <c r="Z102" s="335"/>
      <c r="AA102" s="335"/>
      <c r="AB102" s="335"/>
      <c r="AC102" s="335"/>
      <c r="AD102" s="335"/>
      <c r="AE102" s="335"/>
      <c r="AF102" s="335"/>
      <c r="AG102" s="333">
        <f>'E - Zastřešení světlíků n...'!J29</f>
        <v>0</v>
      </c>
      <c r="AH102" s="334"/>
      <c r="AI102" s="334"/>
      <c r="AJ102" s="334"/>
      <c r="AK102" s="334"/>
      <c r="AL102" s="334"/>
      <c r="AM102" s="334"/>
      <c r="AN102" s="333">
        <f t="shared" si="2"/>
        <v>0</v>
      </c>
      <c r="AO102" s="334"/>
      <c r="AP102" s="334"/>
      <c r="AQ102" s="107" t="s">
        <v>88</v>
      </c>
      <c r="AR102" s="108"/>
      <c r="AS102" s="109">
        <v>0</v>
      </c>
      <c r="AT102" s="110">
        <f t="shared" si="3"/>
        <v>0</v>
      </c>
      <c r="AU102" s="111">
        <f>'E - Zastřešení světlíků n...'!P83</f>
        <v>0</v>
      </c>
      <c r="AV102" s="110">
        <f>'E - Zastřešení světlíků n...'!J32</f>
        <v>0</v>
      </c>
      <c r="AW102" s="110">
        <f>'E - Zastřešení světlíků n...'!J33</f>
        <v>0</v>
      </c>
      <c r="AX102" s="110">
        <f>'E - Zastřešení světlíků n...'!J34</f>
        <v>0</v>
      </c>
      <c r="AY102" s="110">
        <f>'E - Zastřešení světlíků n...'!J35</f>
        <v>0</v>
      </c>
      <c r="AZ102" s="110">
        <f>'E - Zastřešení světlíků n...'!F32</f>
        <v>0</v>
      </c>
      <c r="BA102" s="110">
        <f>'E - Zastřešení světlíků n...'!F33</f>
        <v>0</v>
      </c>
      <c r="BB102" s="110">
        <f>'E - Zastřešení světlíků n...'!F34</f>
        <v>0</v>
      </c>
      <c r="BC102" s="110">
        <f>'E - Zastřešení světlíků n...'!F35</f>
        <v>0</v>
      </c>
      <c r="BD102" s="112">
        <f>'E - Zastřešení světlíků n...'!F36</f>
        <v>0</v>
      </c>
      <c r="BT102" s="113" t="s">
        <v>84</v>
      </c>
      <c r="BV102" s="113" t="s">
        <v>78</v>
      </c>
      <c r="BW102" s="113" t="s">
        <v>199</v>
      </c>
      <c r="BX102" s="113" t="s">
        <v>189</v>
      </c>
      <c r="CL102" s="113" t="s">
        <v>22</v>
      </c>
    </row>
    <row r="103" spans="1:91" s="6" customFormat="1" ht="22.5" customHeight="1">
      <c r="A103" s="104" t="s">
        <v>85</v>
      </c>
      <c r="B103" s="105"/>
      <c r="C103" s="106"/>
      <c r="D103" s="106"/>
      <c r="E103" s="335" t="s">
        <v>106</v>
      </c>
      <c r="F103" s="335"/>
      <c r="G103" s="335"/>
      <c r="H103" s="335"/>
      <c r="I103" s="335"/>
      <c r="J103" s="106"/>
      <c r="K103" s="335" t="s">
        <v>200</v>
      </c>
      <c r="L103" s="335"/>
      <c r="M103" s="335"/>
      <c r="N103" s="335"/>
      <c r="O103" s="335"/>
      <c r="P103" s="335"/>
      <c r="Q103" s="335"/>
      <c r="R103" s="335"/>
      <c r="S103" s="335"/>
      <c r="T103" s="335"/>
      <c r="U103" s="335"/>
      <c r="V103" s="335"/>
      <c r="W103" s="335"/>
      <c r="X103" s="335"/>
      <c r="Y103" s="335"/>
      <c r="Z103" s="335"/>
      <c r="AA103" s="335"/>
      <c r="AB103" s="335"/>
      <c r="AC103" s="335"/>
      <c r="AD103" s="335"/>
      <c r="AE103" s="335"/>
      <c r="AF103" s="335"/>
      <c r="AG103" s="333">
        <f>'F - Opěrná zeď na východn...'!J29</f>
        <v>0</v>
      </c>
      <c r="AH103" s="334"/>
      <c r="AI103" s="334"/>
      <c r="AJ103" s="334"/>
      <c r="AK103" s="334"/>
      <c r="AL103" s="334"/>
      <c r="AM103" s="334"/>
      <c r="AN103" s="333">
        <f t="shared" si="2"/>
        <v>0</v>
      </c>
      <c r="AO103" s="334"/>
      <c r="AP103" s="334"/>
      <c r="AQ103" s="107" t="s">
        <v>88</v>
      </c>
      <c r="AR103" s="108"/>
      <c r="AS103" s="109">
        <v>0</v>
      </c>
      <c r="AT103" s="110">
        <f t="shared" si="3"/>
        <v>0</v>
      </c>
      <c r="AU103" s="111">
        <f>'F - Opěrná zeď na východn...'!P83</f>
        <v>0</v>
      </c>
      <c r="AV103" s="110">
        <f>'F - Opěrná zeď na východn...'!J32</f>
        <v>0</v>
      </c>
      <c r="AW103" s="110">
        <f>'F - Opěrná zeď na východn...'!J33</f>
        <v>0</v>
      </c>
      <c r="AX103" s="110">
        <f>'F - Opěrná zeď na východn...'!J34</f>
        <v>0</v>
      </c>
      <c r="AY103" s="110">
        <f>'F - Opěrná zeď na východn...'!J35</f>
        <v>0</v>
      </c>
      <c r="AZ103" s="110">
        <f>'F - Opěrná zeď na východn...'!F32</f>
        <v>0</v>
      </c>
      <c r="BA103" s="110">
        <f>'F - Opěrná zeď na východn...'!F33</f>
        <v>0</v>
      </c>
      <c r="BB103" s="110">
        <f>'F - Opěrná zeď na východn...'!F34</f>
        <v>0</v>
      </c>
      <c r="BC103" s="110">
        <f>'F - Opěrná zeď na východn...'!F35</f>
        <v>0</v>
      </c>
      <c r="BD103" s="112">
        <f>'F - Opěrná zeď na východn...'!F36</f>
        <v>0</v>
      </c>
      <c r="BT103" s="113" t="s">
        <v>84</v>
      </c>
      <c r="BV103" s="113" t="s">
        <v>78</v>
      </c>
      <c r="BW103" s="113" t="s">
        <v>201</v>
      </c>
      <c r="BX103" s="113" t="s">
        <v>189</v>
      </c>
      <c r="CL103" s="113" t="s">
        <v>22</v>
      </c>
    </row>
    <row r="104" spans="1:91" s="6" customFormat="1" ht="22.5" customHeight="1">
      <c r="A104" s="104" t="s">
        <v>85</v>
      </c>
      <c r="B104" s="105"/>
      <c r="C104" s="106"/>
      <c r="D104" s="106"/>
      <c r="E104" s="335" t="s">
        <v>202</v>
      </c>
      <c r="F104" s="335"/>
      <c r="G104" s="335"/>
      <c r="H104" s="335"/>
      <c r="I104" s="335"/>
      <c r="J104" s="106"/>
      <c r="K104" s="335" t="s">
        <v>203</v>
      </c>
      <c r="L104" s="335"/>
      <c r="M104" s="335"/>
      <c r="N104" s="335"/>
      <c r="O104" s="335"/>
      <c r="P104" s="335"/>
      <c r="Q104" s="335"/>
      <c r="R104" s="335"/>
      <c r="S104" s="335"/>
      <c r="T104" s="335"/>
      <c r="U104" s="335"/>
      <c r="V104" s="335"/>
      <c r="W104" s="335"/>
      <c r="X104" s="335"/>
      <c r="Y104" s="335"/>
      <c r="Z104" s="335"/>
      <c r="AA104" s="335"/>
      <c r="AB104" s="335"/>
      <c r="AC104" s="335"/>
      <c r="AD104" s="335"/>
      <c r="AE104" s="335"/>
      <c r="AF104" s="335"/>
      <c r="AG104" s="333">
        <f>'G - Opěrná zídka na jižní...'!J29</f>
        <v>0</v>
      </c>
      <c r="AH104" s="334"/>
      <c r="AI104" s="334"/>
      <c r="AJ104" s="334"/>
      <c r="AK104" s="334"/>
      <c r="AL104" s="334"/>
      <c r="AM104" s="334"/>
      <c r="AN104" s="333">
        <f t="shared" si="2"/>
        <v>0</v>
      </c>
      <c r="AO104" s="334"/>
      <c r="AP104" s="334"/>
      <c r="AQ104" s="107" t="s">
        <v>88</v>
      </c>
      <c r="AR104" s="108"/>
      <c r="AS104" s="109">
        <v>0</v>
      </c>
      <c r="AT104" s="110">
        <f t="shared" si="3"/>
        <v>0</v>
      </c>
      <c r="AU104" s="111">
        <f>'G - Opěrná zídka na jižní...'!P83</f>
        <v>0</v>
      </c>
      <c r="AV104" s="110">
        <f>'G - Opěrná zídka na jižní...'!J32</f>
        <v>0</v>
      </c>
      <c r="AW104" s="110">
        <f>'G - Opěrná zídka na jižní...'!J33</f>
        <v>0</v>
      </c>
      <c r="AX104" s="110">
        <f>'G - Opěrná zídka na jižní...'!J34</f>
        <v>0</v>
      </c>
      <c r="AY104" s="110">
        <f>'G - Opěrná zídka na jižní...'!J35</f>
        <v>0</v>
      </c>
      <c r="AZ104" s="110">
        <f>'G - Opěrná zídka na jižní...'!F32</f>
        <v>0</v>
      </c>
      <c r="BA104" s="110">
        <f>'G - Opěrná zídka na jižní...'!F33</f>
        <v>0</v>
      </c>
      <c r="BB104" s="110">
        <f>'G - Opěrná zídka na jižní...'!F34</f>
        <v>0</v>
      </c>
      <c r="BC104" s="110">
        <f>'G - Opěrná zídka na jižní...'!F35</f>
        <v>0</v>
      </c>
      <c r="BD104" s="112">
        <f>'G - Opěrná zídka na jižní...'!F36</f>
        <v>0</v>
      </c>
      <c r="BT104" s="113" t="s">
        <v>84</v>
      </c>
      <c r="BV104" s="113" t="s">
        <v>78</v>
      </c>
      <c r="BW104" s="113" t="s">
        <v>204</v>
      </c>
      <c r="BX104" s="113" t="s">
        <v>189</v>
      </c>
      <c r="CL104" s="113" t="s">
        <v>22</v>
      </c>
    </row>
    <row r="105" spans="1:91" s="6" customFormat="1" ht="22.5" customHeight="1">
      <c r="A105" s="104" t="s">
        <v>85</v>
      </c>
      <c r="B105" s="105"/>
      <c r="C105" s="106"/>
      <c r="D105" s="106"/>
      <c r="E105" s="335" t="s">
        <v>205</v>
      </c>
      <c r="F105" s="335"/>
      <c r="G105" s="335"/>
      <c r="H105" s="335"/>
      <c r="I105" s="335"/>
      <c r="J105" s="106"/>
      <c r="K105" s="335" t="s">
        <v>206</v>
      </c>
      <c r="L105" s="335"/>
      <c r="M105" s="335"/>
      <c r="N105" s="335"/>
      <c r="O105" s="335"/>
      <c r="P105" s="335"/>
      <c r="Q105" s="335"/>
      <c r="R105" s="335"/>
      <c r="S105" s="335"/>
      <c r="T105" s="335"/>
      <c r="U105" s="335"/>
      <c r="V105" s="335"/>
      <c r="W105" s="335"/>
      <c r="X105" s="335"/>
      <c r="Y105" s="335"/>
      <c r="Z105" s="335"/>
      <c r="AA105" s="335"/>
      <c r="AB105" s="335"/>
      <c r="AC105" s="335"/>
      <c r="AD105" s="335"/>
      <c r="AE105" s="335"/>
      <c r="AF105" s="335"/>
      <c r="AG105" s="333">
        <f>'H - Oplechování ocelových...'!J29</f>
        <v>0</v>
      </c>
      <c r="AH105" s="334"/>
      <c r="AI105" s="334"/>
      <c r="AJ105" s="334"/>
      <c r="AK105" s="334"/>
      <c r="AL105" s="334"/>
      <c r="AM105" s="334"/>
      <c r="AN105" s="333">
        <f t="shared" si="2"/>
        <v>0</v>
      </c>
      <c r="AO105" s="334"/>
      <c r="AP105" s="334"/>
      <c r="AQ105" s="107" t="s">
        <v>88</v>
      </c>
      <c r="AR105" s="108"/>
      <c r="AS105" s="109">
        <v>0</v>
      </c>
      <c r="AT105" s="110">
        <f t="shared" si="3"/>
        <v>0</v>
      </c>
      <c r="AU105" s="111">
        <f>'H - Oplechování ocelových...'!P83</f>
        <v>0</v>
      </c>
      <c r="AV105" s="110">
        <f>'H - Oplechování ocelových...'!J32</f>
        <v>0</v>
      </c>
      <c r="AW105" s="110">
        <f>'H - Oplechování ocelových...'!J33</f>
        <v>0</v>
      </c>
      <c r="AX105" s="110">
        <f>'H - Oplechování ocelových...'!J34</f>
        <v>0</v>
      </c>
      <c r="AY105" s="110">
        <f>'H - Oplechování ocelových...'!J35</f>
        <v>0</v>
      </c>
      <c r="AZ105" s="110">
        <f>'H - Oplechování ocelových...'!F32</f>
        <v>0</v>
      </c>
      <c r="BA105" s="110">
        <f>'H - Oplechování ocelových...'!F33</f>
        <v>0</v>
      </c>
      <c r="BB105" s="110">
        <f>'H - Oplechování ocelových...'!F34</f>
        <v>0</v>
      </c>
      <c r="BC105" s="110">
        <f>'H - Oplechování ocelových...'!F35</f>
        <v>0</v>
      </c>
      <c r="BD105" s="112">
        <f>'H - Oplechování ocelových...'!F36</f>
        <v>0</v>
      </c>
      <c r="BT105" s="113" t="s">
        <v>84</v>
      </c>
      <c r="BV105" s="113" t="s">
        <v>78</v>
      </c>
      <c r="BW105" s="113" t="s">
        <v>207</v>
      </c>
      <c r="BX105" s="113" t="s">
        <v>189</v>
      </c>
      <c r="CL105" s="113" t="s">
        <v>22</v>
      </c>
    </row>
    <row r="106" spans="1:91" s="6" customFormat="1" ht="22.5" customHeight="1">
      <c r="A106" s="104" t="s">
        <v>85</v>
      </c>
      <c r="B106" s="105"/>
      <c r="C106" s="106"/>
      <c r="D106" s="106"/>
      <c r="E106" s="335" t="s">
        <v>208</v>
      </c>
      <c r="F106" s="335"/>
      <c r="G106" s="335"/>
      <c r="H106" s="335"/>
      <c r="I106" s="335"/>
      <c r="J106" s="106"/>
      <c r="K106" s="335" t="s">
        <v>209</v>
      </c>
      <c r="L106" s="335"/>
      <c r="M106" s="335"/>
      <c r="N106" s="335"/>
      <c r="O106" s="335"/>
      <c r="P106" s="335"/>
      <c r="Q106" s="335"/>
      <c r="R106" s="335"/>
      <c r="S106" s="335"/>
      <c r="T106" s="335"/>
      <c r="U106" s="335"/>
      <c r="V106" s="335"/>
      <c r="W106" s="335"/>
      <c r="X106" s="335"/>
      <c r="Y106" s="335"/>
      <c r="Z106" s="335"/>
      <c r="AA106" s="335"/>
      <c r="AB106" s="335"/>
      <c r="AC106" s="335"/>
      <c r="AD106" s="335"/>
      <c r="AE106" s="335"/>
      <c r="AF106" s="335"/>
      <c r="AG106" s="333">
        <f>'J - Větrací mřížky, kryty...'!J29</f>
        <v>0</v>
      </c>
      <c r="AH106" s="334"/>
      <c r="AI106" s="334"/>
      <c r="AJ106" s="334"/>
      <c r="AK106" s="334"/>
      <c r="AL106" s="334"/>
      <c r="AM106" s="334"/>
      <c r="AN106" s="333">
        <f t="shared" si="2"/>
        <v>0</v>
      </c>
      <c r="AO106" s="334"/>
      <c r="AP106" s="334"/>
      <c r="AQ106" s="107" t="s">
        <v>88</v>
      </c>
      <c r="AR106" s="108"/>
      <c r="AS106" s="109">
        <v>0</v>
      </c>
      <c r="AT106" s="110">
        <f t="shared" si="3"/>
        <v>0</v>
      </c>
      <c r="AU106" s="111">
        <f>'J - Větrací mřížky, kryty...'!P83</f>
        <v>0</v>
      </c>
      <c r="AV106" s="110">
        <f>'J - Větrací mřížky, kryty...'!J32</f>
        <v>0</v>
      </c>
      <c r="AW106" s="110">
        <f>'J - Větrací mřížky, kryty...'!J33</f>
        <v>0</v>
      </c>
      <c r="AX106" s="110">
        <f>'J - Větrací mřížky, kryty...'!J34</f>
        <v>0</v>
      </c>
      <c r="AY106" s="110">
        <f>'J - Větrací mřížky, kryty...'!J35</f>
        <v>0</v>
      </c>
      <c r="AZ106" s="110">
        <f>'J - Větrací mřížky, kryty...'!F32</f>
        <v>0</v>
      </c>
      <c r="BA106" s="110">
        <f>'J - Větrací mřížky, kryty...'!F33</f>
        <v>0</v>
      </c>
      <c r="BB106" s="110">
        <f>'J - Větrací mřížky, kryty...'!F34</f>
        <v>0</v>
      </c>
      <c r="BC106" s="110">
        <f>'J - Větrací mřížky, kryty...'!F35</f>
        <v>0</v>
      </c>
      <c r="BD106" s="112">
        <f>'J - Větrací mřížky, kryty...'!F36</f>
        <v>0</v>
      </c>
      <c r="BT106" s="113" t="s">
        <v>84</v>
      </c>
      <c r="BV106" s="113" t="s">
        <v>78</v>
      </c>
      <c r="BW106" s="113" t="s">
        <v>210</v>
      </c>
      <c r="BX106" s="113" t="s">
        <v>189</v>
      </c>
      <c r="CL106" s="113" t="s">
        <v>22</v>
      </c>
    </row>
    <row r="107" spans="1:91" s="6" customFormat="1" ht="22.5" customHeight="1">
      <c r="A107" s="104" t="s">
        <v>85</v>
      </c>
      <c r="B107" s="105"/>
      <c r="C107" s="106"/>
      <c r="D107" s="106"/>
      <c r="E107" s="335" t="s">
        <v>211</v>
      </c>
      <c r="F107" s="335"/>
      <c r="G107" s="335"/>
      <c r="H107" s="335"/>
      <c r="I107" s="335"/>
      <c r="J107" s="106"/>
      <c r="K107" s="335" t="s">
        <v>212</v>
      </c>
      <c r="L107" s="335"/>
      <c r="M107" s="335"/>
      <c r="N107" s="335"/>
      <c r="O107" s="335"/>
      <c r="P107" s="335"/>
      <c r="Q107" s="335"/>
      <c r="R107" s="335"/>
      <c r="S107" s="335"/>
      <c r="T107" s="335"/>
      <c r="U107" s="335"/>
      <c r="V107" s="335"/>
      <c r="W107" s="335"/>
      <c r="X107" s="335"/>
      <c r="Y107" s="335"/>
      <c r="Z107" s="335"/>
      <c r="AA107" s="335"/>
      <c r="AB107" s="335"/>
      <c r="AC107" s="335"/>
      <c r="AD107" s="335"/>
      <c r="AE107" s="335"/>
      <c r="AF107" s="335"/>
      <c r="AG107" s="333">
        <f>'K - Úniková lávka z 2.NP'!J29</f>
        <v>0</v>
      </c>
      <c r="AH107" s="334"/>
      <c r="AI107" s="334"/>
      <c r="AJ107" s="334"/>
      <c r="AK107" s="334"/>
      <c r="AL107" s="334"/>
      <c r="AM107" s="334"/>
      <c r="AN107" s="333">
        <f t="shared" si="2"/>
        <v>0</v>
      </c>
      <c r="AO107" s="334"/>
      <c r="AP107" s="334"/>
      <c r="AQ107" s="107" t="s">
        <v>88</v>
      </c>
      <c r="AR107" s="108"/>
      <c r="AS107" s="109">
        <v>0</v>
      </c>
      <c r="AT107" s="110">
        <f t="shared" si="3"/>
        <v>0</v>
      </c>
      <c r="AU107" s="111">
        <f>'K - Úniková lávka z 2.NP'!P83</f>
        <v>0</v>
      </c>
      <c r="AV107" s="110">
        <f>'K - Úniková lávka z 2.NP'!J32</f>
        <v>0</v>
      </c>
      <c r="AW107" s="110">
        <f>'K - Úniková lávka z 2.NP'!J33</f>
        <v>0</v>
      </c>
      <c r="AX107" s="110">
        <f>'K - Úniková lávka z 2.NP'!J34</f>
        <v>0</v>
      </c>
      <c r="AY107" s="110">
        <f>'K - Úniková lávka z 2.NP'!J35</f>
        <v>0</v>
      </c>
      <c r="AZ107" s="110">
        <f>'K - Úniková lávka z 2.NP'!F32</f>
        <v>0</v>
      </c>
      <c r="BA107" s="110">
        <f>'K - Úniková lávka z 2.NP'!F33</f>
        <v>0</v>
      </c>
      <c r="BB107" s="110">
        <f>'K - Úniková lávka z 2.NP'!F34</f>
        <v>0</v>
      </c>
      <c r="BC107" s="110">
        <f>'K - Úniková lávka z 2.NP'!F35</f>
        <v>0</v>
      </c>
      <c r="BD107" s="112">
        <f>'K - Úniková lávka z 2.NP'!F36</f>
        <v>0</v>
      </c>
      <c r="BT107" s="113" t="s">
        <v>84</v>
      </c>
      <c r="BV107" s="113" t="s">
        <v>78</v>
      </c>
      <c r="BW107" s="113" t="s">
        <v>213</v>
      </c>
      <c r="BX107" s="113" t="s">
        <v>189</v>
      </c>
      <c r="CL107" s="113" t="s">
        <v>22</v>
      </c>
    </row>
    <row r="108" spans="1:91" s="5" customFormat="1" ht="22.5" customHeight="1">
      <c r="B108" s="94"/>
      <c r="C108" s="95"/>
      <c r="D108" s="342" t="s">
        <v>214</v>
      </c>
      <c r="E108" s="342"/>
      <c r="F108" s="342"/>
      <c r="G108" s="342"/>
      <c r="H108" s="342"/>
      <c r="I108" s="96"/>
      <c r="J108" s="342" t="s">
        <v>215</v>
      </c>
      <c r="K108" s="342"/>
      <c r="L108" s="342"/>
      <c r="M108" s="342"/>
      <c r="N108" s="342"/>
      <c r="O108" s="342"/>
      <c r="P108" s="342"/>
      <c r="Q108" s="342"/>
      <c r="R108" s="342"/>
      <c r="S108" s="342"/>
      <c r="T108" s="342"/>
      <c r="U108" s="342"/>
      <c r="V108" s="342"/>
      <c r="W108" s="342"/>
      <c r="X108" s="342"/>
      <c r="Y108" s="342"/>
      <c r="Z108" s="342"/>
      <c r="AA108" s="342"/>
      <c r="AB108" s="342"/>
      <c r="AC108" s="342"/>
      <c r="AD108" s="342"/>
      <c r="AE108" s="342"/>
      <c r="AF108" s="342"/>
      <c r="AG108" s="341">
        <f>ROUND(SUM(AG109:AG111),2)</f>
        <v>0</v>
      </c>
      <c r="AH108" s="340"/>
      <c r="AI108" s="340"/>
      <c r="AJ108" s="340"/>
      <c r="AK108" s="340"/>
      <c r="AL108" s="340"/>
      <c r="AM108" s="340"/>
      <c r="AN108" s="339">
        <f t="shared" si="2"/>
        <v>0</v>
      </c>
      <c r="AO108" s="340"/>
      <c r="AP108" s="340"/>
      <c r="AQ108" s="97" t="s">
        <v>82</v>
      </c>
      <c r="AR108" s="98"/>
      <c r="AS108" s="99">
        <f>ROUND(SUM(AS109:AS111),2)</f>
        <v>0</v>
      </c>
      <c r="AT108" s="100">
        <f t="shared" si="3"/>
        <v>0</v>
      </c>
      <c r="AU108" s="101">
        <f>ROUND(SUM(AU109:AU111),5)</f>
        <v>0</v>
      </c>
      <c r="AV108" s="100">
        <f>ROUND(AZ108*L26,2)</f>
        <v>0</v>
      </c>
      <c r="AW108" s="100">
        <f>ROUND(BA108*L27,2)</f>
        <v>0</v>
      </c>
      <c r="AX108" s="100">
        <f>ROUND(BB108*L26,2)</f>
        <v>0</v>
      </c>
      <c r="AY108" s="100">
        <f>ROUND(BC108*L27,2)</f>
        <v>0</v>
      </c>
      <c r="AZ108" s="100">
        <f>ROUND(SUM(AZ109:AZ111),2)</f>
        <v>0</v>
      </c>
      <c r="BA108" s="100">
        <f>ROUND(SUM(BA109:BA111),2)</f>
        <v>0</v>
      </c>
      <c r="BB108" s="100">
        <f>ROUND(SUM(BB109:BB111),2)</f>
        <v>0</v>
      </c>
      <c r="BC108" s="100">
        <f>ROUND(SUM(BC109:BC111),2)</f>
        <v>0</v>
      </c>
      <c r="BD108" s="102">
        <f>ROUND(SUM(BD109:BD111),2)</f>
        <v>0</v>
      </c>
      <c r="BS108" s="103" t="s">
        <v>75</v>
      </c>
      <c r="BT108" s="103" t="s">
        <v>17</v>
      </c>
      <c r="BU108" s="103" t="s">
        <v>77</v>
      </c>
      <c r="BV108" s="103" t="s">
        <v>78</v>
      </c>
      <c r="BW108" s="103" t="s">
        <v>216</v>
      </c>
      <c r="BX108" s="103" t="s">
        <v>7</v>
      </c>
      <c r="CL108" s="103" t="s">
        <v>22</v>
      </c>
      <c r="CM108" s="103" t="s">
        <v>84</v>
      </c>
    </row>
    <row r="109" spans="1:91" s="6" customFormat="1" ht="22.5" customHeight="1">
      <c r="A109" s="104" t="s">
        <v>85</v>
      </c>
      <c r="B109" s="105"/>
      <c r="C109" s="106"/>
      <c r="D109" s="106"/>
      <c r="E109" s="335" t="s">
        <v>86</v>
      </c>
      <c r="F109" s="335"/>
      <c r="G109" s="335"/>
      <c r="H109" s="335"/>
      <c r="I109" s="335"/>
      <c r="J109" s="106"/>
      <c r="K109" s="335" t="s">
        <v>217</v>
      </c>
      <c r="L109" s="335"/>
      <c r="M109" s="335"/>
      <c r="N109" s="335"/>
      <c r="O109" s="335"/>
      <c r="P109" s="335"/>
      <c r="Q109" s="335"/>
      <c r="R109" s="335"/>
      <c r="S109" s="335"/>
      <c r="T109" s="335"/>
      <c r="U109" s="335"/>
      <c r="V109" s="335"/>
      <c r="W109" s="335"/>
      <c r="X109" s="335"/>
      <c r="Y109" s="335"/>
      <c r="Z109" s="335"/>
      <c r="AA109" s="335"/>
      <c r="AB109" s="335"/>
      <c r="AC109" s="335"/>
      <c r="AD109" s="335"/>
      <c r="AE109" s="335"/>
      <c r="AF109" s="335"/>
      <c r="AG109" s="333">
        <f>'A - Lehké příčky prosklené'!J29</f>
        <v>0</v>
      </c>
      <c r="AH109" s="334"/>
      <c r="AI109" s="334"/>
      <c r="AJ109" s="334"/>
      <c r="AK109" s="334"/>
      <c r="AL109" s="334"/>
      <c r="AM109" s="334"/>
      <c r="AN109" s="333">
        <f t="shared" si="2"/>
        <v>0</v>
      </c>
      <c r="AO109" s="334"/>
      <c r="AP109" s="334"/>
      <c r="AQ109" s="107" t="s">
        <v>88</v>
      </c>
      <c r="AR109" s="108"/>
      <c r="AS109" s="109">
        <v>0</v>
      </c>
      <c r="AT109" s="110">
        <f t="shared" si="3"/>
        <v>0</v>
      </c>
      <c r="AU109" s="111">
        <f>'A - Lehké příčky prosklené'!P83</f>
        <v>0</v>
      </c>
      <c r="AV109" s="110">
        <f>'A - Lehké příčky prosklené'!J32</f>
        <v>0</v>
      </c>
      <c r="AW109" s="110">
        <f>'A - Lehké příčky prosklené'!J33</f>
        <v>0</v>
      </c>
      <c r="AX109" s="110">
        <f>'A - Lehké příčky prosklené'!J34</f>
        <v>0</v>
      </c>
      <c r="AY109" s="110">
        <f>'A - Lehké příčky prosklené'!J35</f>
        <v>0</v>
      </c>
      <c r="AZ109" s="110">
        <f>'A - Lehké příčky prosklené'!F32</f>
        <v>0</v>
      </c>
      <c r="BA109" s="110">
        <f>'A - Lehké příčky prosklené'!F33</f>
        <v>0</v>
      </c>
      <c r="BB109" s="110">
        <f>'A - Lehké příčky prosklené'!F34</f>
        <v>0</v>
      </c>
      <c r="BC109" s="110">
        <f>'A - Lehké příčky prosklené'!F35</f>
        <v>0</v>
      </c>
      <c r="BD109" s="112">
        <f>'A - Lehké příčky prosklené'!F36</f>
        <v>0</v>
      </c>
      <c r="BT109" s="113" t="s">
        <v>84</v>
      </c>
      <c r="BV109" s="113" t="s">
        <v>78</v>
      </c>
      <c r="BW109" s="113" t="s">
        <v>218</v>
      </c>
      <c r="BX109" s="113" t="s">
        <v>216</v>
      </c>
      <c r="CL109" s="113" t="s">
        <v>22</v>
      </c>
    </row>
    <row r="110" spans="1:91" s="6" customFormat="1" ht="22.5" customHeight="1">
      <c r="A110" s="104" t="s">
        <v>85</v>
      </c>
      <c r="B110" s="105"/>
      <c r="C110" s="106"/>
      <c r="D110" s="106"/>
      <c r="E110" s="335" t="s">
        <v>95</v>
      </c>
      <c r="F110" s="335"/>
      <c r="G110" s="335"/>
      <c r="H110" s="335"/>
      <c r="I110" s="335"/>
      <c r="J110" s="106"/>
      <c r="K110" s="335" t="s">
        <v>219</v>
      </c>
      <c r="L110" s="335"/>
      <c r="M110" s="335"/>
      <c r="N110" s="335"/>
      <c r="O110" s="335"/>
      <c r="P110" s="335"/>
      <c r="Q110" s="335"/>
      <c r="R110" s="335"/>
      <c r="S110" s="335"/>
      <c r="T110" s="335"/>
      <c r="U110" s="335"/>
      <c r="V110" s="335"/>
      <c r="W110" s="335"/>
      <c r="X110" s="335"/>
      <c r="Y110" s="335"/>
      <c r="Z110" s="335"/>
      <c r="AA110" s="335"/>
      <c r="AB110" s="335"/>
      <c r="AC110" s="335"/>
      <c r="AD110" s="335"/>
      <c r="AE110" s="335"/>
      <c r="AF110" s="335"/>
      <c r="AG110" s="333">
        <f>'B - Zděné příčky - dozdívky'!J29</f>
        <v>0</v>
      </c>
      <c r="AH110" s="334"/>
      <c r="AI110" s="334"/>
      <c r="AJ110" s="334"/>
      <c r="AK110" s="334"/>
      <c r="AL110" s="334"/>
      <c r="AM110" s="334"/>
      <c r="AN110" s="333">
        <f t="shared" si="2"/>
        <v>0</v>
      </c>
      <c r="AO110" s="334"/>
      <c r="AP110" s="334"/>
      <c r="AQ110" s="107" t="s">
        <v>88</v>
      </c>
      <c r="AR110" s="108"/>
      <c r="AS110" s="109">
        <v>0</v>
      </c>
      <c r="AT110" s="110">
        <f t="shared" si="3"/>
        <v>0</v>
      </c>
      <c r="AU110" s="111">
        <f>'B - Zděné příčky - dozdívky'!P83</f>
        <v>0</v>
      </c>
      <c r="AV110" s="110">
        <f>'B - Zděné příčky - dozdívky'!J32</f>
        <v>0</v>
      </c>
      <c r="AW110" s="110">
        <f>'B - Zděné příčky - dozdívky'!J33</f>
        <v>0</v>
      </c>
      <c r="AX110" s="110">
        <f>'B - Zděné příčky - dozdívky'!J34</f>
        <v>0</v>
      </c>
      <c r="AY110" s="110">
        <f>'B - Zděné příčky - dozdívky'!J35</f>
        <v>0</v>
      </c>
      <c r="AZ110" s="110">
        <f>'B - Zděné příčky - dozdívky'!F32</f>
        <v>0</v>
      </c>
      <c r="BA110" s="110">
        <f>'B - Zděné příčky - dozdívky'!F33</f>
        <v>0</v>
      </c>
      <c r="BB110" s="110">
        <f>'B - Zděné příčky - dozdívky'!F34</f>
        <v>0</v>
      </c>
      <c r="BC110" s="110">
        <f>'B - Zděné příčky - dozdívky'!F35</f>
        <v>0</v>
      </c>
      <c r="BD110" s="112">
        <f>'B - Zděné příčky - dozdívky'!F36</f>
        <v>0</v>
      </c>
      <c r="BT110" s="113" t="s">
        <v>84</v>
      </c>
      <c r="BV110" s="113" t="s">
        <v>78</v>
      </c>
      <c r="BW110" s="113" t="s">
        <v>220</v>
      </c>
      <c r="BX110" s="113" t="s">
        <v>216</v>
      </c>
      <c r="CL110" s="113" t="s">
        <v>22</v>
      </c>
    </row>
    <row r="111" spans="1:91" s="6" customFormat="1" ht="22.5" customHeight="1">
      <c r="A111" s="104" t="s">
        <v>85</v>
      </c>
      <c r="B111" s="105"/>
      <c r="C111" s="106"/>
      <c r="D111" s="106"/>
      <c r="E111" s="335" t="s">
        <v>98</v>
      </c>
      <c r="F111" s="335"/>
      <c r="G111" s="335"/>
      <c r="H111" s="335"/>
      <c r="I111" s="335"/>
      <c r="J111" s="106"/>
      <c r="K111" s="335" t="s">
        <v>221</v>
      </c>
      <c r="L111" s="335"/>
      <c r="M111" s="335"/>
      <c r="N111" s="335"/>
      <c r="O111" s="335"/>
      <c r="P111" s="335"/>
      <c r="Q111" s="335"/>
      <c r="R111" s="335"/>
      <c r="S111" s="335"/>
      <c r="T111" s="335"/>
      <c r="U111" s="335"/>
      <c r="V111" s="335"/>
      <c r="W111" s="335"/>
      <c r="X111" s="335"/>
      <c r="Y111" s="335"/>
      <c r="Z111" s="335"/>
      <c r="AA111" s="335"/>
      <c r="AB111" s="335"/>
      <c r="AC111" s="335"/>
      <c r="AD111" s="335"/>
      <c r="AE111" s="335"/>
      <c r="AF111" s="335"/>
      <c r="AG111" s="333">
        <f>'C - Doplňkové konstrukce'!J29</f>
        <v>0</v>
      </c>
      <c r="AH111" s="334"/>
      <c r="AI111" s="334"/>
      <c r="AJ111" s="334"/>
      <c r="AK111" s="334"/>
      <c r="AL111" s="334"/>
      <c r="AM111" s="334"/>
      <c r="AN111" s="333">
        <f t="shared" si="2"/>
        <v>0</v>
      </c>
      <c r="AO111" s="334"/>
      <c r="AP111" s="334"/>
      <c r="AQ111" s="107" t="s">
        <v>88</v>
      </c>
      <c r="AR111" s="108"/>
      <c r="AS111" s="109">
        <v>0</v>
      </c>
      <c r="AT111" s="110">
        <f t="shared" si="3"/>
        <v>0</v>
      </c>
      <c r="AU111" s="111">
        <f>'C - Doplňkové konstrukce'!P83</f>
        <v>0</v>
      </c>
      <c r="AV111" s="110">
        <f>'C - Doplňkové konstrukce'!J32</f>
        <v>0</v>
      </c>
      <c r="AW111" s="110">
        <f>'C - Doplňkové konstrukce'!J33</f>
        <v>0</v>
      </c>
      <c r="AX111" s="110">
        <f>'C - Doplňkové konstrukce'!J34</f>
        <v>0</v>
      </c>
      <c r="AY111" s="110">
        <f>'C - Doplňkové konstrukce'!J35</f>
        <v>0</v>
      </c>
      <c r="AZ111" s="110">
        <f>'C - Doplňkové konstrukce'!F32</f>
        <v>0</v>
      </c>
      <c r="BA111" s="110">
        <f>'C - Doplňkové konstrukce'!F33</f>
        <v>0</v>
      </c>
      <c r="BB111" s="110">
        <f>'C - Doplňkové konstrukce'!F34</f>
        <v>0</v>
      </c>
      <c r="BC111" s="110">
        <f>'C - Doplňkové konstrukce'!F35</f>
        <v>0</v>
      </c>
      <c r="BD111" s="112">
        <f>'C - Doplňkové konstrukce'!F36</f>
        <v>0</v>
      </c>
      <c r="BT111" s="113" t="s">
        <v>84</v>
      </c>
      <c r="BV111" s="113" t="s">
        <v>78</v>
      </c>
      <c r="BW111" s="113" t="s">
        <v>222</v>
      </c>
      <c r="BX111" s="113" t="s">
        <v>216</v>
      </c>
      <c r="CL111" s="113" t="s">
        <v>22</v>
      </c>
    </row>
    <row r="112" spans="1:91" s="5" customFormat="1" ht="22.5" customHeight="1">
      <c r="B112" s="94"/>
      <c r="C112" s="95"/>
      <c r="D112" s="342" t="s">
        <v>223</v>
      </c>
      <c r="E112" s="342"/>
      <c r="F112" s="342"/>
      <c r="G112" s="342"/>
      <c r="H112" s="342"/>
      <c r="I112" s="96"/>
      <c r="J112" s="342" t="s">
        <v>224</v>
      </c>
      <c r="K112" s="342"/>
      <c r="L112" s="342"/>
      <c r="M112" s="342"/>
      <c r="N112" s="342"/>
      <c r="O112" s="342"/>
      <c r="P112" s="342"/>
      <c r="Q112" s="342"/>
      <c r="R112" s="342"/>
      <c r="S112" s="342"/>
      <c r="T112" s="342"/>
      <c r="U112" s="342"/>
      <c r="V112" s="342"/>
      <c r="W112" s="342"/>
      <c r="X112" s="342"/>
      <c r="Y112" s="342"/>
      <c r="Z112" s="342"/>
      <c r="AA112" s="342"/>
      <c r="AB112" s="342"/>
      <c r="AC112" s="342"/>
      <c r="AD112" s="342"/>
      <c r="AE112" s="342"/>
      <c r="AF112" s="342"/>
      <c r="AG112" s="341">
        <f>ROUND(SUM(AG113:AG115),2)</f>
        <v>0</v>
      </c>
      <c r="AH112" s="340"/>
      <c r="AI112" s="340"/>
      <c r="AJ112" s="340"/>
      <c r="AK112" s="340"/>
      <c r="AL112" s="340"/>
      <c r="AM112" s="340"/>
      <c r="AN112" s="339">
        <f t="shared" si="2"/>
        <v>0</v>
      </c>
      <c r="AO112" s="340"/>
      <c r="AP112" s="340"/>
      <c r="AQ112" s="97" t="s">
        <v>82</v>
      </c>
      <c r="AR112" s="98"/>
      <c r="AS112" s="99">
        <f>ROUND(SUM(AS113:AS115),2)</f>
        <v>0</v>
      </c>
      <c r="AT112" s="100">
        <f t="shared" si="3"/>
        <v>0</v>
      </c>
      <c r="AU112" s="101">
        <f>ROUND(SUM(AU113:AU115),5)</f>
        <v>0</v>
      </c>
      <c r="AV112" s="100">
        <f>ROUND(AZ112*L26,2)</f>
        <v>0</v>
      </c>
      <c r="AW112" s="100">
        <f>ROUND(BA112*L27,2)</f>
        <v>0</v>
      </c>
      <c r="AX112" s="100">
        <f>ROUND(BB112*L26,2)</f>
        <v>0</v>
      </c>
      <c r="AY112" s="100">
        <f>ROUND(BC112*L27,2)</f>
        <v>0</v>
      </c>
      <c r="AZ112" s="100">
        <f>ROUND(SUM(AZ113:AZ115),2)</f>
        <v>0</v>
      </c>
      <c r="BA112" s="100">
        <f>ROUND(SUM(BA113:BA115),2)</f>
        <v>0</v>
      </c>
      <c r="BB112" s="100">
        <f>ROUND(SUM(BB113:BB115),2)</f>
        <v>0</v>
      </c>
      <c r="BC112" s="100">
        <f>ROUND(SUM(BC113:BC115),2)</f>
        <v>0</v>
      </c>
      <c r="BD112" s="102">
        <f>ROUND(SUM(BD113:BD115),2)</f>
        <v>0</v>
      </c>
      <c r="BS112" s="103" t="s">
        <v>75</v>
      </c>
      <c r="BT112" s="103" t="s">
        <v>17</v>
      </c>
      <c r="BU112" s="103" t="s">
        <v>77</v>
      </c>
      <c r="BV112" s="103" t="s">
        <v>78</v>
      </c>
      <c r="BW112" s="103" t="s">
        <v>225</v>
      </c>
      <c r="BX112" s="103" t="s">
        <v>7</v>
      </c>
      <c r="CL112" s="103" t="s">
        <v>22</v>
      </c>
      <c r="CM112" s="103" t="s">
        <v>84</v>
      </c>
    </row>
    <row r="113" spans="1:91" s="6" customFormat="1" ht="22.5" customHeight="1">
      <c r="A113" s="104" t="s">
        <v>85</v>
      </c>
      <c r="B113" s="105"/>
      <c r="C113" s="106"/>
      <c r="D113" s="106"/>
      <c r="E113" s="335" t="s">
        <v>86</v>
      </c>
      <c r="F113" s="335"/>
      <c r="G113" s="335"/>
      <c r="H113" s="335"/>
      <c r="I113" s="335"/>
      <c r="J113" s="106"/>
      <c r="K113" s="335" t="s">
        <v>226</v>
      </c>
      <c r="L113" s="335"/>
      <c r="M113" s="335"/>
      <c r="N113" s="335"/>
      <c r="O113" s="335"/>
      <c r="P113" s="335"/>
      <c r="Q113" s="335"/>
      <c r="R113" s="335"/>
      <c r="S113" s="335"/>
      <c r="T113" s="335"/>
      <c r="U113" s="335"/>
      <c r="V113" s="335"/>
      <c r="W113" s="335"/>
      <c r="X113" s="335"/>
      <c r="Y113" s="335"/>
      <c r="Z113" s="335"/>
      <c r="AA113" s="335"/>
      <c r="AB113" s="335"/>
      <c r="AC113" s="335"/>
      <c r="AD113" s="335"/>
      <c r="AE113" s="335"/>
      <c r="AF113" s="335"/>
      <c r="AG113" s="333">
        <f>'A - Silnoproud'!J29</f>
        <v>0</v>
      </c>
      <c r="AH113" s="334"/>
      <c r="AI113" s="334"/>
      <c r="AJ113" s="334"/>
      <c r="AK113" s="334"/>
      <c r="AL113" s="334"/>
      <c r="AM113" s="334"/>
      <c r="AN113" s="333">
        <f t="shared" si="2"/>
        <v>0</v>
      </c>
      <c r="AO113" s="334"/>
      <c r="AP113" s="334"/>
      <c r="AQ113" s="107" t="s">
        <v>88</v>
      </c>
      <c r="AR113" s="108"/>
      <c r="AS113" s="109">
        <v>0</v>
      </c>
      <c r="AT113" s="110">
        <f t="shared" si="3"/>
        <v>0</v>
      </c>
      <c r="AU113" s="111">
        <f>'A - Silnoproud'!P83</f>
        <v>0</v>
      </c>
      <c r="AV113" s="110">
        <f>'A - Silnoproud'!J32</f>
        <v>0</v>
      </c>
      <c r="AW113" s="110">
        <f>'A - Silnoproud'!J33</f>
        <v>0</v>
      </c>
      <c r="AX113" s="110">
        <f>'A - Silnoproud'!J34</f>
        <v>0</v>
      </c>
      <c r="AY113" s="110">
        <f>'A - Silnoproud'!J35</f>
        <v>0</v>
      </c>
      <c r="AZ113" s="110">
        <f>'A - Silnoproud'!F32</f>
        <v>0</v>
      </c>
      <c r="BA113" s="110">
        <f>'A - Silnoproud'!F33</f>
        <v>0</v>
      </c>
      <c r="BB113" s="110">
        <f>'A - Silnoproud'!F34</f>
        <v>0</v>
      </c>
      <c r="BC113" s="110">
        <f>'A - Silnoproud'!F35</f>
        <v>0</v>
      </c>
      <c r="BD113" s="112">
        <f>'A - Silnoproud'!F36</f>
        <v>0</v>
      </c>
      <c r="BT113" s="113" t="s">
        <v>84</v>
      </c>
      <c r="BV113" s="113" t="s">
        <v>78</v>
      </c>
      <c r="BW113" s="113" t="s">
        <v>227</v>
      </c>
      <c r="BX113" s="113" t="s">
        <v>225</v>
      </c>
      <c r="CL113" s="113" t="s">
        <v>22</v>
      </c>
    </row>
    <row r="114" spans="1:91" s="6" customFormat="1" ht="22.5" customHeight="1">
      <c r="A114" s="104" t="s">
        <v>85</v>
      </c>
      <c r="B114" s="105"/>
      <c r="C114" s="106"/>
      <c r="D114" s="106"/>
      <c r="E114" s="335" t="s">
        <v>95</v>
      </c>
      <c r="F114" s="335"/>
      <c r="G114" s="335"/>
      <c r="H114" s="335"/>
      <c r="I114" s="335"/>
      <c r="J114" s="106"/>
      <c r="K114" s="335" t="s">
        <v>228</v>
      </c>
      <c r="L114" s="335"/>
      <c r="M114" s="335"/>
      <c r="N114" s="335"/>
      <c r="O114" s="335"/>
      <c r="P114" s="335"/>
      <c r="Q114" s="335"/>
      <c r="R114" s="335"/>
      <c r="S114" s="335"/>
      <c r="T114" s="335"/>
      <c r="U114" s="335"/>
      <c r="V114" s="335"/>
      <c r="W114" s="335"/>
      <c r="X114" s="335"/>
      <c r="Y114" s="335"/>
      <c r="Z114" s="335"/>
      <c r="AA114" s="335"/>
      <c r="AB114" s="335"/>
      <c r="AC114" s="335"/>
      <c r="AD114" s="335"/>
      <c r="AE114" s="335"/>
      <c r="AF114" s="335"/>
      <c r="AG114" s="333">
        <f>'B - Slaboproud'!J29</f>
        <v>0</v>
      </c>
      <c r="AH114" s="334"/>
      <c r="AI114" s="334"/>
      <c r="AJ114" s="334"/>
      <c r="AK114" s="334"/>
      <c r="AL114" s="334"/>
      <c r="AM114" s="334"/>
      <c r="AN114" s="333">
        <f t="shared" si="2"/>
        <v>0</v>
      </c>
      <c r="AO114" s="334"/>
      <c r="AP114" s="334"/>
      <c r="AQ114" s="107" t="s">
        <v>88</v>
      </c>
      <c r="AR114" s="108"/>
      <c r="AS114" s="109">
        <v>0</v>
      </c>
      <c r="AT114" s="110">
        <f t="shared" si="3"/>
        <v>0</v>
      </c>
      <c r="AU114" s="111">
        <f>'B - Slaboproud'!P83</f>
        <v>0</v>
      </c>
      <c r="AV114" s="110">
        <f>'B - Slaboproud'!J32</f>
        <v>0</v>
      </c>
      <c r="AW114" s="110">
        <f>'B - Slaboproud'!J33</f>
        <v>0</v>
      </c>
      <c r="AX114" s="110">
        <f>'B - Slaboproud'!J34</f>
        <v>0</v>
      </c>
      <c r="AY114" s="110">
        <f>'B - Slaboproud'!J35</f>
        <v>0</v>
      </c>
      <c r="AZ114" s="110">
        <f>'B - Slaboproud'!F32</f>
        <v>0</v>
      </c>
      <c r="BA114" s="110">
        <f>'B - Slaboproud'!F33</f>
        <v>0</v>
      </c>
      <c r="BB114" s="110">
        <f>'B - Slaboproud'!F34</f>
        <v>0</v>
      </c>
      <c r="BC114" s="110">
        <f>'B - Slaboproud'!F35</f>
        <v>0</v>
      </c>
      <c r="BD114" s="112">
        <f>'B - Slaboproud'!F36</f>
        <v>0</v>
      </c>
      <c r="BT114" s="113" t="s">
        <v>84</v>
      </c>
      <c r="BV114" s="113" t="s">
        <v>78</v>
      </c>
      <c r="BW114" s="113" t="s">
        <v>229</v>
      </c>
      <c r="BX114" s="113" t="s">
        <v>225</v>
      </c>
      <c r="CL114" s="113" t="s">
        <v>22</v>
      </c>
    </row>
    <row r="115" spans="1:91" s="6" customFormat="1" ht="22.5" customHeight="1">
      <c r="A115" s="104" t="s">
        <v>85</v>
      </c>
      <c r="B115" s="105"/>
      <c r="C115" s="106"/>
      <c r="D115" s="106"/>
      <c r="E115" s="335" t="s">
        <v>98</v>
      </c>
      <c r="F115" s="335"/>
      <c r="G115" s="335"/>
      <c r="H115" s="335"/>
      <c r="I115" s="335"/>
      <c r="J115" s="106"/>
      <c r="K115" s="335" t="s">
        <v>230</v>
      </c>
      <c r="L115" s="335"/>
      <c r="M115" s="335"/>
      <c r="N115" s="335"/>
      <c r="O115" s="335"/>
      <c r="P115" s="335"/>
      <c r="Q115" s="335"/>
      <c r="R115" s="335"/>
      <c r="S115" s="335"/>
      <c r="T115" s="335"/>
      <c r="U115" s="335"/>
      <c r="V115" s="335"/>
      <c r="W115" s="335"/>
      <c r="X115" s="335"/>
      <c r="Y115" s="335"/>
      <c r="Z115" s="335"/>
      <c r="AA115" s="335"/>
      <c r="AB115" s="335"/>
      <c r="AC115" s="335"/>
      <c r="AD115" s="335"/>
      <c r="AE115" s="335"/>
      <c r="AF115" s="335"/>
      <c r="AG115" s="333">
        <f>'C - Hromosvody'!J29</f>
        <v>0</v>
      </c>
      <c r="AH115" s="334"/>
      <c r="AI115" s="334"/>
      <c r="AJ115" s="334"/>
      <c r="AK115" s="334"/>
      <c r="AL115" s="334"/>
      <c r="AM115" s="334"/>
      <c r="AN115" s="333">
        <f t="shared" ref="AN115:AN121" si="4">SUM(AG115,AT115)</f>
        <v>0</v>
      </c>
      <c r="AO115" s="334"/>
      <c r="AP115" s="334"/>
      <c r="AQ115" s="107" t="s">
        <v>88</v>
      </c>
      <c r="AR115" s="108"/>
      <c r="AS115" s="109">
        <v>0</v>
      </c>
      <c r="AT115" s="110">
        <f t="shared" ref="AT115:AT121" si="5">ROUND(SUM(AV115:AW115),2)</f>
        <v>0</v>
      </c>
      <c r="AU115" s="111">
        <f>'C - Hromosvody'!P83</f>
        <v>0</v>
      </c>
      <c r="AV115" s="110">
        <f>'C - Hromosvody'!J32</f>
        <v>0</v>
      </c>
      <c r="AW115" s="110">
        <f>'C - Hromosvody'!J33</f>
        <v>0</v>
      </c>
      <c r="AX115" s="110">
        <f>'C - Hromosvody'!J34</f>
        <v>0</v>
      </c>
      <c r="AY115" s="110">
        <f>'C - Hromosvody'!J35</f>
        <v>0</v>
      </c>
      <c r="AZ115" s="110">
        <f>'C - Hromosvody'!F32</f>
        <v>0</v>
      </c>
      <c r="BA115" s="110">
        <f>'C - Hromosvody'!F33</f>
        <v>0</v>
      </c>
      <c r="BB115" s="110">
        <f>'C - Hromosvody'!F34</f>
        <v>0</v>
      </c>
      <c r="BC115" s="110">
        <f>'C - Hromosvody'!F35</f>
        <v>0</v>
      </c>
      <c r="BD115" s="112">
        <f>'C - Hromosvody'!F36</f>
        <v>0</v>
      </c>
      <c r="BT115" s="113" t="s">
        <v>84</v>
      </c>
      <c r="BV115" s="113" t="s">
        <v>78</v>
      </c>
      <c r="BW115" s="113" t="s">
        <v>231</v>
      </c>
      <c r="BX115" s="113" t="s">
        <v>225</v>
      </c>
      <c r="CL115" s="113" t="s">
        <v>22</v>
      </c>
    </row>
    <row r="116" spans="1:91" s="5" customFormat="1" ht="22.5" customHeight="1">
      <c r="B116" s="94"/>
      <c r="C116" s="95"/>
      <c r="D116" s="342" t="s">
        <v>232</v>
      </c>
      <c r="E116" s="342"/>
      <c r="F116" s="342"/>
      <c r="G116" s="342"/>
      <c r="H116" s="342"/>
      <c r="I116" s="96"/>
      <c r="J116" s="342" t="s">
        <v>233</v>
      </c>
      <c r="K116" s="342"/>
      <c r="L116" s="342"/>
      <c r="M116" s="342"/>
      <c r="N116" s="342"/>
      <c r="O116" s="342"/>
      <c r="P116" s="342"/>
      <c r="Q116" s="342"/>
      <c r="R116" s="342"/>
      <c r="S116" s="342"/>
      <c r="T116" s="342"/>
      <c r="U116" s="342"/>
      <c r="V116" s="342"/>
      <c r="W116" s="342"/>
      <c r="X116" s="342"/>
      <c r="Y116" s="342"/>
      <c r="Z116" s="342"/>
      <c r="AA116" s="342"/>
      <c r="AB116" s="342"/>
      <c r="AC116" s="342"/>
      <c r="AD116" s="342"/>
      <c r="AE116" s="342"/>
      <c r="AF116" s="342"/>
      <c r="AG116" s="341">
        <f>ROUND(AG117,2)</f>
        <v>0</v>
      </c>
      <c r="AH116" s="340"/>
      <c r="AI116" s="340"/>
      <c r="AJ116" s="340"/>
      <c r="AK116" s="340"/>
      <c r="AL116" s="340"/>
      <c r="AM116" s="340"/>
      <c r="AN116" s="339">
        <f t="shared" si="4"/>
        <v>0</v>
      </c>
      <c r="AO116" s="340"/>
      <c r="AP116" s="340"/>
      <c r="AQ116" s="97" t="s">
        <v>82</v>
      </c>
      <c r="AR116" s="98"/>
      <c r="AS116" s="99">
        <f>ROUND(AS117,2)</f>
        <v>0</v>
      </c>
      <c r="AT116" s="100">
        <f t="shared" si="5"/>
        <v>0</v>
      </c>
      <c r="AU116" s="101">
        <f>ROUND(AU117,5)</f>
        <v>0</v>
      </c>
      <c r="AV116" s="100">
        <f>ROUND(AZ116*L26,2)</f>
        <v>0</v>
      </c>
      <c r="AW116" s="100">
        <f>ROUND(BA116*L27,2)</f>
        <v>0</v>
      </c>
      <c r="AX116" s="100">
        <f>ROUND(BB116*L26,2)</f>
        <v>0</v>
      </c>
      <c r="AY116" s="100">
        <f>ROUND(BC116*L27,2)</f>
        <v>0</v>
      </c>
      <c r="AZ116" s="100">
        <f>ROUND(AZ117,2)</f>
        <v>0</v>
      </c>
      <c r="BA116" s="100">
        <f>ROUND(BA117,2)</f>
        <v>0</v>
      </c>
      <c r="BB116" s="100">
        <f>ROUND(BB117,2)</f>
        <v>0</v>
      </c>
      <c r="BC116" s="100">
        <f>ROUND(BC117,2)</f>
        <v>0</v>
      </c>
      <c r="BD116" s="102">
        <f>ROUND(BD117,2)</f>
        <v>0</v>
      </c>
      <c r="BS116" s="103" t="s">
        <v>75</v>
      </c>
      <c r="BT116" s="103" t="s">
        <v>17</v>
      </c>
      <c r="BU116" s="103" t="s">
        <v>77</v>
      </c>
      <c r="BV116" s="103" t="s">
        <v>78</v>
      </c>
      <c r="BW116" s="103" t="s">
        <v>234</v>
      </c>
      <c r="BX116" s="103" t="s">
        <v>7</v>
      </c>
      <c r="CL116" s="103" t="s">
        <v>22</v>
      </c>
      <c r="CM116" s="103" t="s">
        <v>84</v>
      </c>
    </row>
    <row r="117" spans="1:91" s="6" customFormat="1" ht="22.5" customHeight="1">
      <c r="A117" s="104" t="s">
        <v>85</v>
      </c>
      <c r="B117" s="105"/>
      <c r="C117" s="106"/>
      <c r="D117" s="106"/>
      <c r="E117" s="335" t="s">
        <v>86</v>
      </c>
      <c r="F117" s="335"/>
      <c r="G117" s="335"/>
      <c r="H117" s="335"/>
      <c r="I117" s="335"/>
      <c r="J117" s="106"/>
      <c r="K117" s="335" t="s">
        <v>235</v>
      </c>
      <c r="L117" s="335"/>
      <c r="M117" s="335"/>
      <c r="N117" s="335"/>
      <c r="O117" s="335"/>
      <c r="P117" s="335"/>
      <c r="Q117" s="335"/>
      <c r="R117" s="335"/>
      <c r="S117" s="335"/>
      <c r="T117" s="335"/>
      <c r="U117" s="335"/>
      <c r="V117" s="335"/>
      <c r="W117" s="335"/>
      <c r="X117" s="335"/>
      <c r="Y117" s="335"/>
      <c r="Z117" s="335"/>
      <c r="AA117" s="335"/>
      <c r="AB117" s="335"/>
      <c r="AC117" s="335"/>
      <c r="AD117" s="335"/>
      <c r="AE117" s="335"/>
      <c r="AF117" s="335"/>
      <c r="AG117" s="333">
        <f>'A - Regulace stáv. prvků ÚT'!J29</f>
        <v>0</v>
      </c>
      <c r="AH117" s="334"/>
      <c r="AI117" s="334"/>
      <c r="AJ117" s="334"/>
      <c r="AK117" s="334"/>
      <c r="AL117" s="334"/>
      <c r="AM117" s="334"/>
      <c r="AN117" s="333">
        <f t="shared" si="4"/>
        <v>0</v>
      </c>
      <c r="AO117" s="334"/>
      <c r="AP117" s="334"/>
      <c r="AQ117" s="107" t="s">
        <v>88</v>
      </c>
      <c r="AR117" s="108"/>
      <c r="AS117" s="109">
        <v>0</v>
      </c>
      <c r="AT117" s="110">
        <f t="shared" si="5"/>
        <v>0</v>
      </c>
      <c r="AU117" s="111">
        <f>'A - Regulace stáv. prvků ÚT'!P83</f>
        <v>0</v>
      </c>
      <c r="AV117" s="110">
        <f>'A - Regulace stáv. prvků ÚT'!J32</f>
        <v>0</v>
      </c>
      <c r="AW117" s="110">
        <f>'A - Regulace stáv. prvků ÚT'!J33</f>
        <v>0</v>
      </c>
      <c r="AX117" s="110">
        <f>'A - Regulace stáv. prvků ÚT'!J34</f>
        <v>0</v>
      </c>
      <c r="AY117" s="110">
        <f>'A - Regulace stáv. prvků ÚT'!J35</f>
        <v>0</v>
      </c>
      <c r="AZ117" s="110">
        <f>'A - Regulace stáv. prvků ÚT'!F32</f>
        <v>0</v>
      </c>
      <c r="BA117" s="110">
        <f>'A - Regulace stáv. prvků ÚT'!F33</f>
        <v>0</v>
      </c>
      <c r="BB117" s="110">
        <f>'A - Regulace stáv. prvků ÚT'!F34</f>
        <v>0</v>
      </c>
      <c r="BC117" s="110">
        <f>'A - Regulace stáv. prvků ÚT'!F35</f>
        <v>0</v>
      </c>
      <c r="BD117" s="112">
        <f>'A - Regulace stáv. prvků ÚT'!F36</f>
        <v>0</v>
      </c>
      <c r="BT117" s="113" t="s">
        <v>84</v>
      </c>
      <c r="BV117" s="113" t="s">
        <v>78</v>
      </c>
      <c r="BW117" s="113" t="s">
        <v>236</v>
      </c>
      <c r="BX117" s="113" t="s">
        <v>234</v>
      </c>
      <c r="CL117" s="113" t="s">
        <v>22</v>
      </c>
    </row>
    <row r="118" spans="1:91" s="5" customFormat="1" ht="37.5" customHeight="1">
      <c r="B118" s="94"/>
      <c r="C118" s="95"/>
      <c r="D118" s="342" t="s">
        <v>237</v>
      </c>
      <c r="E118" s="342"/>
      <c r="F118" s="342"/>
      <c r="G118" s="342"/>
      <c r="H118" s="342"/>
      <c r="I118" s="96"/>
      <c r="J118" s="342" t="s">
        <v>238</v>
      </c>
      <c r="K118" s="342"/>
      <c r="L118" s="342"/>
      <c r="M118" s="342"/>
      <c r="N118" s="342"/>
      <c r="O118" s="342"/>
      <c r="P118" s="342"/>
      <c r="Q118" s="342"/>
      <c r="R118" s="342"/>
      <c r="S118" s="342"/>
      <c r="T118" s="342"/>
      <c r="U118" s="342"/>
      <c r="V118" s="342"/>
      <c r="W118" s="342"/>
      <c r="X118" s="342"/>
      <c r="Y118" s="342"/>
      <c r="Z118" s="342"/>
      <c r="AA118" s="342"/>
      <c r="AB118" s="342"/>
      <c r="AC118" s="342"/>
      <c r="AD118" s="342"/>
      <c r="AE118" s="342"/>
      <c r="AF118" s="342"/>
      <c r="AG118" s="341">
        <f>ROUND(SUM(AG119:AG121),2)</f>
        <v>0</v>
      </c>
      <c r="AH118" s="340"/>
      <c r="AI118" s="340"/>
      <c r="AJ118" s="340"/>
      <c r="AK118" s="340"/>
      <c r="AL118" s="340"/>
      <c r="AM118" s="340"/>
      <c r="AN118" s="339">
        <f t="shared" si="4"/>
        <v>0</v>
      </c>
      <c r="AO118" s="340"/>
      <c r="AP118" s="340"/>
      <c r="AQ118" s="97" t="s">
        <v>82</v>
      </c>
      <c r="AR118" s="98"/>
      <c r="AS118" s="99">
        <f>ROUND(SUM(AS119:AS121),2)</f>
        <v>0</v>
      </c>
      <c r="AT118" s="100">
        <f t="shared" si="5"/>
        <v>0</v>
      </c>
      <c r="AU118" s="101">
        <f>ROUND(SUM(AU119:AU121),5)</f>
        <v>0</v>
      </c>
      <c r="AV118" s="100">
        <f>ROUND(AZ118*L26,2)</f>
        <v>0</v>
      </c>
      <c r="AW118" s="100">
        <f>ROUND(BA118*L27,2)</f>
        <v>0</v>
      </c>
      <c r="AX118" s="100">
        <f>ROUND(BB118*L26,2)</f>
        <v>0</v>
      </c>
      <c r="AY118" s="100">
        <f>ROUND(BC118*L27,2)</f>
        <v>0</v>
      </c>
      <c r="AZ118" s="100">
        <f>ROUND(SUM(AZ119:AZ121),2)</f>
        <v>0</v>
      </c>
      <c r="BA118" s="100">
        <f>ROUND(SUM(BA119:BA121),2)</f>
        <v>0</v>
      </c>
      <c r="BB118" s="100">
        <f>ROUND(SUM(BB119:BB121),2)</f>
        <v>0</v>
      </c>
      <c r="BC118" s="100">
        <f>ROUND(SUM(BC119:BC121),2)</f>
        <v>0</v>
      </c>
      <c r="BD118" s="102">
        <f>ROUND(SUM(BD119:BD121),2)</f>
        <v>0</v>
      </c>
      <c r="BS118" s="103" t="s">
        <v>75</v>
      </c>
      <c r="BT118" s="103" t="s">
        <v>17</v>
      </c>
      <c r="BU118" s="103" t="s">
        <v>77</v>
      </c>
      <c r="BV118" s="103" t="s">
        <v>78</v>
      </c>
      <c r="BW118" s="103" t="s">
        <v>239</v>
      </c>
      <c r="BX118" s="103" t="s">
        <v>7</v>
      </c>
      <c r="CL118" s="103" t="s">
        <v>22</v>
      </c>
      <c r="CM118" s="103" t="s">
        <v>84</v>
      </c>
    </row>
    <row r="119" spans="1:91" s="6" customFormat="1" ht="22.5" customHeight="1">
      <c r="A119" s="104" t="s">
        <v>85</v>
      </c>
      <c r="B119" s="105"/>
      <c r="C119" s="106"/>
      <c r="D119" s="106"/>
      <c r="E119" s="335" t="s">
        <v>86</v>
      </c>
      <c r="F119" s="335"/>
      <c r="G119" s="335"/>
      <c r="H119" s="335"/>
      <c r="I119" s="335"/>
      <c r="J119" s="106"/>
      <c r="K119" s="335" t="s">
        <v>240</v>
      </c>
      <c r="L119" s="335"/>
      <c r="M119" s="335"/>
      <c r="N119" s="335"/>
      <c r="O119" s="335"/>
      <c r="P119" s="335"/>
      <c r="Q119" s="335"/>
      <c r="R119" s="335"/>
      <c r="S119" s="335"/>
      <c r="T119" s="335"/>
      <c r="U119" s="335"/>
      <c r="V119" s="335"/>
      <c r="W119" s="335"/>
      <c r="X119" s="335"/>
      <c r="Y119" s="335"/>
      <c r="Z119" s="335"/>
      <c r="AA119" s="335"/>
      <c r="AB119" s="335"/>
      <c r="AC119" s="335"/>
      <c r="AD119" s="335"/>
      <c r="AE119" s="335"/>
      <c r="AF119" s="335"/>
      <c r="AG119" s="333">
        <f>'A - Lešení'!J29</f>
        <v>0</v>
      </c>
      <c r="AH119" s="334"/>
      <c r="AI119" s="334"/>
      <c r="AJ119" s="334"/>
      <c r="AK119" s="334"/>
      <c r="AL119" s="334"/>
      <c r="AM119" s="334"/>
      <c r="AN119" s="333">
        <f t="shared" si="4"/>
        <v>0</v>
      </c>
      <c r="AO119" s="334"/>
      <c r="AP119" s="334"/>
      <c r="AQ119" s="107" t="s">
        <v>88</v>
      </c>
      <c r="AR119" s="108"/>
      <c r="AS119" s="109">
        <v>0</v>
      </c>
      <c r="AT119" s="110">
        <f t="shared" si="5"/>
        <v>0</v>
      </c>
      <c r="AU119" s="111">
        <f>'A - Lešení'!P83</f>
        <v>0</v>
      </c>
      <c r="AV119" s="110">
        <f>'A - Lešení'!J32</f>
        <v>0</v>
      </c>
      <c r="AW119" s="110">
        <f>'A - Lešení'!J33</f>
        <v>0</v>
      </c>
      <c r="AX119" s="110">
        <f>'A - Lešení'!J34</f>
        <v>0</v>
      </c>
      <c r="AY119" s="110">
        <f>'A - Lešení'!J35</f>
        <v>0</v>
      </c>
      <c r="AZ119" s="110">
        <f>'A - Lešení'!F32</f>
        <v>0</v>
      </c>
      <c r="BA119" s="110">
        <f>'A - Lešení'!F33</f>
        <v>0</v>
      </c>
      <c r="BB119" s="110">
        <f>'A - Lešení'!F34</f>
        <v>0</v>
      </c>
      <c r="BC119" s="110">
        <f>'A - Lešení'!F35</f>
        <v>0</v>
      </c>
      <c r="BD119" s="112">
        <f>'A - Lešení'!F36</f>
        <v>0</v>
      </c>
      <c r="BT119" s="113" t="s">
        <v>84</v>
      </c>
      <c r="BV119" s="113" t="s">
        <v>78</v>
      </c>
      <c r="BW119" s="113" t="s">
        <v>241</v>
      </c>
      <c r="BX119" s="113" t="s">
        <v>239</v>
      </c>
      <c r="CL119" s="113" t="s">
        <v>22</v>
      </c>
    </row>
    <row r="120" spans="1:91" s="6" customFormat="1" ht="22.5" customHeight="1">
      <c r="A120" s="104" t="s">
        <v>85</v>
      </c>
      <c r="B120" s="105"/>
      <c r="C120" s="106"/>
      <c r="D120" s="106"/>
      <c r="E120" s="335" t="s">
        <v>95</v>
      </c>
      <c r="F120" s="335"/>
      <c r="G120" s="335"/>
      <c r="H120" s="335"/>
      <c r="I120" s="335"/>
      <c r="J120" s="106"/>
      <c r="K120" s="335" t="s">
        <v>242</v>
      </c>
      <c r="L120" s="335"/>
      <c r="M120" s="335"/>
      <c r="N120" s="335"/>
      <c r="O120" s="335"/>
      <c r="P120" s="335"/>
      <c r="Q120" s="335"/>
      <c r="R120" s="335"/>
      <c r="S120" s="335"/>
      <c r="T120" s="335"/>
      <c r="U120" s="335"/>
      <c r="V120" s="335"/>
      <c r="W120" s="335"/>
      <c r="X120" s="335"/>
      <c r="Y120" s="335"/>
      <c r="Z120" s="335"/>
      <c r="AA120" s="335"/>
      <c r="AB120" s="335"/>
      <c r="AC120" s="335"/>
      <c r="AD120" s="335"/>
      <c r="AE120" s="335"/>
      <c r="AF120" s="335"/>
      <c r="AG120" s="333">
        <f>'B - Ochrana a úpravy vzro...'!J29</f>
        <v>0</v>
      </c>
      <c r="AH120" s="334"/>
      <c r="AI120" s="334"/>
      <c r="AJ120" s="334"/>
      <c r="AK120" s="334"/>
      <c r="AL120" s="334"/>
      <c r="AM120" s="334"/>
      <c r="AN120" s="333">
        <f t="shared" si="4"/>
        <v>0</v>
      </c>
      <c r="AO120" s="334"/>
      <c r="AP120" s="334"/>
      <c r="AQ120" s="107" t="s">
        <v>88</v>
      </c>
      <c r="AR120" s="108"/>
      <c r="AS120" s="109">
        <v>0</v>
      </c>
      <c r="AT120" s="110">
        <f t="shared" si="5"/>
        <v>0</v>
      </c>
      <c r="AU120" s="111">
        <f>'B - Ochrana a úpravy vzro...'!P83</f>
        <v>0</v>
      </c>
      <c r="AV120" s="110">
        <f>'B - Ochrana a úpravy vzro...'!J32</f>
        <v>0</v>
      </c>
      <c r="AW120" s="110">
        <f>'B - Ochrana a úpravy vzro...'!J33</f>
        <v>0</v>
      </c>
      <c r="AX120" s="110">
        <f>'B - Ochrana a úpravy vzro...'!J34</f>
        <v>0</v>
      </c>
      <c r="AY120" s="110">
        <f>'B - Ochrana a úpravy vzro...'!J35</f>
        <v>0</v>
      </c>
      <c r="AZ120" s="110">
        <f>'B - Ochrana a úpravy vzro...'!F32</f>
        <v>0</v>
      </c>
      <c r="BA120" s="110">
        <f>'B - Ochrana a úpravy vzro...'!F33</f>
        <v>0</v>
      </c>
      <c r="BB120" s="110">
        <f>'B - Ochrana a úpravy vzro...'!F34</f>
        <v>0</v>
      </c>
      <c r="BC120" s="110">
        <f>'B - Ochrana a úpravy vzro...'!F35</f>
        <v>0</v>
      </c>
      <c r="BD120" s="112">
        <f>'B - Ochrana a úpravy vzro...'!F36</f>
        <v>0</v>
      </c>
      <c r="BT120" s="113" t="s">
        <v>84</v>
      </c>
      <c r="BV120" s="113" t="s">
        <v>78</v>
      </c>
      <c r="BW120" s="113" t="s">
        <v>243</v>
      </c>
      <c r="BX120" s="113" t="s">
        <v>239</v>
      </c>
      <c r="CL120" s="113" t="s">
        <v>22</v>
      </c>
    </row>
    <row r="121" spans="1:91" s="6" customFormat="1" ht="22.5" customHeight="1">
      <c r="A121" s="104" t="s">
        <v>85</v>
      </c>
      <c r="B121" s="105"/>
      <c r="C121" s="106"/>
      <c r="D121" s="106"/>
      <c r="E121" s="335" t="s">
        <v>98</v>
      </c>
      <c r="F121" s="335"/>
      <c r="G121" s="335"/>
      <c r="H121" s="335"/>
      <c r="I121" s="335"/>
      <c r="J121" s="106"/>
      <c r="K121" s="335" t="s">
        <v>244</v>
      </c>
      <c r="L121" s="335"/>
      <c r="M121" s="335"/>
      <c r="N121" s="335"/>
      <c r="O121" s="335"/>
      <c r="P121" s="335"/>
      <c r="Q121" s="335"/>
      <c r="R121" s="335"/>
      <c r="S121" s="335"/>
      <c r="T121" s="335"/>
      <c r="U121" s="335"/>
      <c r="V121" s="335"/>
      <c r="W121" s="335"/>
      <c r="X121" s="335"/>
      <c r="Y121" s="335"/>
      <c r="Z121" s="335"/>
      <c r="AA121" s="335"/>
      <c r="AB121" s="335"/>
      <c r="AC121" s="335"/>
      <c r="AD121" s="335"/>
      <c r="AE121" s="335"/>
      <c r="AF121" s="335"/>
      <c r="AG121" s="333">
        <f>'C - Ostatní práce a konst...'!J29</f>
        <v>0</v>
      </c>
      <c r="AH121" s="334"/>
      <c r="AI121" s="334"/>
      <c r="AJ121" s="334"/>
      <c r="AK121" s="334"/>
      <c r="AL121" s="334"/>
      <c r="AM121" s="334"/>
      <c r="AN121" s="333">
        <f t="shared" si="4"/>
        <v>0</v>
      </c>
      <c r="AO121" s="334"/>
      <c r="AP121" s="334"/>
      <c r="AQ121" s="107" t="s">
        <v>88</v>
      </c>
      <c r="AR121" s="108"/>
      <c r="AS121" s="114">
        <v>0</v>
      </c>
      <c r="AT121" s="115">
        <f t="shared" si="5"/>
        <v>0</v>
      </c>
      <c r="AU121" s="116">
        <f>'C - Ostatní práce a konst...'!P83</f>
        <v>0</v>
      </c>
      <c r="AV121" s="115">
        <f>'C - Ostatní práce a konst...'!J32</f>
        <v>0</v>
      </c>
      <c r="AW121" s="115">
        <f>'C - Ostatní práce a konst...'!J33</f>
        <v>0</v>
      </c>
      <c r="AX121" s="115">
        <f>'C - Ostatní práce a konst...'!J34</f>
        <v>0</v>
      </c>
      <c r="AY121" s="115">
        <f>'C - Ostatní práce a konst...'!J35</f>
        <v>0</v>
      </c>
      <c r="AZ121" s="115">
        <f>'C - Ostatní práce a konst...'!F32</f>
        <v>0</v>
      </c>
      <c r="BA121" s="115">
        <f>'C - Ostatní práce a konst...'!F33</f>
        <v>0</v>
      </c>
      <c r="BB121" s="115">
        <f>'C - Ostatní práce a konst...'!F34</f>
        <v>0</v>
      </c>
      <c r="BC121" s="115">
        <f>'C - Ostatní práce a konst...'!F35</f>
        <v>0</v>
      </c>
      <c r="BD121" s="117">
        <f>'C - Ostatní práce a konst...'!F36</f>
        <v>0</v>
      </c>
      <c r="BT121" s="113" t="s">
        <v>84</v>
      </c>
      <c r="BV121" s="113" t="s">
        <v>78</v>
      </c>
      <c r="BW121" s="113" t="s">
        <v>245</v>
      </c>
      <c r="BX121" s="113" t="s">
        <v>239</v>
      </c>
      <c r="CL121" s="113" t="s">
        <v>22</v>
      </c>
    </row>
    <row r="122" spans="1:91" s="1" customFormat="1" ht="30" customHeight="1">
      <c r="B122" s="39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1"/>
      <c r="AR122" s="59"/>
    </row>
    <row r="123" spans="1:91" s="1" customFormat="1" ht="6.95" customHeight="1"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55"/>
      <c r="AO123" s="55"/>
      <c r="AP123" s="55"/>
      <c r="AQ123" s="55"/>
      <c r="AR123" s="59"/>
    </row>
  </sheetData>
  <sheetProtection password="CC35" sheet="1" objects="1" scenarios="1" formatCells="0" formatColumns="0" formatRows="0" sort="0" autoFilter="0"/>
  <mergeCells count="31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64:AP64"/>
    <mergeCell ref="AG64:AM64"/>
    <mergeCell ref="E64:I64"/>
    <mergeCell ref="K64:AF64"/>
    <mergeCell ref="AN65:AP65"/>
    <mergeCell ref="AG65:AM65"/>
    <mergeCell ref="E65:I65"/>
    <mergeCell ref="K65:AF65"/>
    <mergeCell ref="AN66:AP66"/>
    <mergeCell ref="AG66:AM66"/>
    <mergeCell ref="D66:H66"/>
    <mergeCell ref="J66:AF66"/>
    <mergeCell ref="AN67:AP67"/>
    <mergeCell ref="AG67:AM67"/>
    <mergeCell ref="E67:I67"/>
    <mergeCell ref="K67:AF67"/>
    <mergeCell ref="AN68:AP68"/>
    <mergeCell ref="AG68:AM68"/>
    <mergeCell ref="E68:I68"/>
    <mergeCell ref="K68:AF68"/>
    <mergeCell ref="AN69:AP69"/>
    <mergeCell ref="AG69:AM69"/>
    <mergeCell ref="E69:I69"/>
    <mergeCell ref="K69:AF69"/>
    <mergeCell ref="AN70:AP70"/>
    <mergeCell ref="AG70:AM70"/>
    <mergeCell ref="E70:I70"/>
    <mergeCell ref="K70:AF70"/>
    <mergeCell ref="AN71:AP71"/>
    <mergeCell ref="AG71:AM71"/>
    <mergeCell ref="D71:H71"/>
    <mergeCell ref="J71:AF71"/>
    <mergeCell ref="AN72:AP72"/>
    <mergeCell ref="AG72:AM72"/>
    <mergeCell ref="E72:I72"/>
    <mergeCell ref="K72:AF72"/>
    <mergeCell ref="AN73:AP73"/>
    <mergeCell ref="AG73:AM73"/>
    <mergeCell ref="E73:I73"/>
    <mergeCell ref="K73:AF73"/>
    <mergeCell ref="AN74:AP74"/>
    <mergeCell ref="AG74:AM74"/>
    <mergeCell ref="D74:H74"/>
    <mergeCell ref="J74:AF74"/>
    <mergeCell ref="AN75:AP75"/>
    <mergeCell ref="AG75:AM75"/>
    <mergeCell ref="E75:I75"/>
    <mergeCell ref="K75:AF75"/>
    <mergeCell ref="AN76:AP76"/>
    <mergeCell ref="AG76:AM76"/>
    <mergeCell ref="E76:I76"/>
    <mergeCell ref="K76:AF76"/>
    <mergeCell ref="AN77:AP77"/>
    <mergeCell ref="AG77:AM77"/>
    <mergeCell ref="E77:I77"/>
    <mergeCell ref="K77:AF77"/>
    <mergeCell ref="AN78:AP78"/>
    <mergeCell ref="AG78:AM78"/>
    <mergeCell ref="E78:I78"/>
    <mergeCell ref="K78:AF78"/>
    <mergeCell ref="AN79:AP79"/>
    <mergeCell ref="AG79:AM79"/>
    <mergeCell ref="D79:H79"/>
    <mergeCell ref="J79:AF79"/>
    <mergeCell ref="AN80:AP80"/>
    <mergeCell ref="AG80:AM80"/>
    <mergeCell ref="E80:I80"/>
    <mergeCell ref="K80:AF80"/>
    <mergeCell ref="AN81:AP81"/>
    <mergeCell ref="AG81:AM81"/>
    <mergeCell ref="E81:I81"/>
    <mergeCell ref="K81:AF81"/>
    <mergeCell ref="AN82:AP82"/>
    <mergeCell ref="AG82:AM82"/>
    <mergeCell ref="E82:I82"/>
    <mergeCell ref="K82:AF82"/>
    <mergeCell ref="AN83:AP83"/>
    <mergeCell ref="AG83:AM83"/>
    <mergeCell ref="E83:I83"/>
    <mergeCell ref="K83:AF83"/>
    <mergeCell ref="AN84:AP84"/>
    <mergeCell ref="AG84:AM84"/>
    <mergeCell ref="E84:I84"/>
    <mergeCell ref="K84:AF84"/>
    <mergeCell ref="AN85:AP85"/>
    <mergeCell ref="AG85:AM85"/>
    <mergeCell ref="D85:H85"/>
    <mergeCell ref="J85:AF85"/>
    <mergeCell ref="AN86:AP86"/>
    <mergeCell ref="AG86:AM86"/>
    <mergeCell ref="E86:I86"/>
    <mergeCell ref="K86:AF86"/>
    <mergeCell ref="AN87:AP87"/>
    <mergeCell ref="AG87:AM87"/>
    <mergeCell ref="E87:I87"/>
    <mergeCell ref="K87:AF87"/>
    <mergeCell ref="AN88:AP88"/>
    <mergeCell ref="AG88:AM88"/>
    <mergeCell ref="E88:I88"/>
    <mergeCell ref="K88:AF88"/>
    <mergeCell ref="AN89:AP89"/>
    <mergeCell ref="AG89:AM89"/>
    <mergeCell ref="E89:I89"/>
    <mergeCell ref="K89:AF89"/>
    <mergeCell ref="AN90:AP90"/>
    <mergeCell ref="AG90:AM90"/>
    <mergeCell ref="E90:I90"/>
    <mergeCell ref="K90:AF90"/>
    <mergeCell ref="AN91:AP91"/>
    <mergeCell ref="AG91:AM91"/>
    <mergeCell ref="D91:H91"/>
    <mergeCell ref="J91:AF91"/>
    <mergeCell ref="AN92:AP92"/>
    <mergeCell ref="AG92:AM92"/>
    <mergeCell ref="E92:I92"/>
    <mergeCell ref="K92:AF92"/>
    <mergeCell ref="AN93:AP93"/>
    <mergeCell ref="AG93:AM93"/>
    <mergeCell ref="E93:I93"/>
    <mergeCell ref="K93:AF93"/>
    <mergeCell ref="AN94:AP94"/>
    <mergeCell ref="AG94:AM94"/>
    <mergeCell ref="E94:I94"/>
    <mergeCell ref="K94:AF94"/>
    <mergeCell ref="AN95:AP95"/>
    <mergeCell ref="AG95:AM95"/>
    <mergeCell ref="E95:I95"/>
    <mergeCell ref="K95:AF95"/>
    <mergeCell ref="AN96:AP96"/>
    <mergeCell ref="AG96:AM96"/>
    <mergeCell ref="E96:I96"/>
    <mergeCell ref="K96:AF96"/>
    <mergeCell ref="AN97:AP97"/>
    <mergeCell ref="AG97:AM97"/>
    <mergeCell ref="D97:H97"/>
    <mergeCell ref="J97:AF97"/>
    <mergeCell ref="AN98:AP98"/>
    <mergeCell ref="AG98:AM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N104:AP104"/>
    <mergeCell ref="AG104:AM104"/>
    <mergeCell ref="E104:I104"/>
    <mergeCell ref="K104:AF104"/>
    <mergeCell ref="AN105:AP105"/>
    <mergeCell ref="AG105:AM105"/>
    <mergeCell ref="E105:I105"/>
    <mergeCell ref="K105:AF105"/>
    <mergeCell ref="AN106:AP106"/>
    <mergeCell ref="AG106:AM106"/>
    <mergeCell ref="E106:I106"/>
    <mergeCell ref="K106:AF106"/>
    <mergeCell ref="AN107:AP107"/>
    <mergeCell ref="AG107:AM107"/>
    <mergeCell ref="E107:I107"/>
    <mergeCell ref="K107:AF107"/>
    <mergeCell ref="AN108:AP108"/>
    <mergeCell ref="AG108:AM108"/>
    <mergeCell ref="D108:H108"/>
    <mergeCell ref="J108:AF108"/>
    <mergeCell ref="AN109:AP109"/>
    <mergeCell ref="AG109:AM109"/>
    <mergeCell ref="E109:I109"/>
    <mergeCell ref="K109:AF109"/>
    <mergeCell ref="AN110:AP110"/>
    <mergeCell ref="AG110:AM110"/>
    <mergeCell ref="E110:I110"/>
    <mergeCell ref="K110:AF110"/>
    <mergeCell ref="AN111:AP111"/>
    <mergeCell ref="AG111:AM111"/>
    <mergeCell ref="E111:I111"/>
    <mergeCell ref="K111:AF111"/>
    <mergeCell ref="AG116:AM116"/>
    <mergeCell ref="D116:H116"/>
    <mergeCell ref="J116:AF116"/>
    <mergeCell ref="AN117:AP117"/>
    <mergeCell ref="AG117:AM117"/>
    <mergeCell ref="E117:I117"/>
    <mergeCell ref="K117:AF117"/>
    <mergeCell ref="AN112:AP112"/>
    <mergeCell ref="AG112:AM112"/>
    <mergeCell ref="D112:H112"/>
    <mergeCell ref="J112:AF112"/>
    <mergeCell ref="AN113:AP113"/>
    <mergeCell ref="AG113:AM113"/>
    <mergeCell ref="E113:I113"/>
    <mergeCell ref="K113:AF113"/>
    <mergeCell ref="AN114:AP114"/>
    <mergeCell ref="AG114:AM114"/>
    <mergeCell ref="E114:I114"/>
    <mergeCell ref="K114:AF114"/>
    <mergeCell ref="AN121:AP121"/>
    <mergeCell ref="AG121:AM121"/>
    <mergeCell ref="E121:I121"/>
    <mergeCell ref="K121:AF121"/>
    <mergeCell ref="AG51:AM51"/>
    <mergeCell ref="AN51:AP51"/>
    <mergeCell ref="AR2:BE2"/>
    <mergeCell ref="AN118:AP118"/>
    <mergeCell ref="AG118:AM118"/>
    <mergeCell ref="D118:H118"/>
    <mergeCell ref="J118:AF118"/>
    <mergeCell ref="AN119:AP119"/>
    <mergeCell ref="AG119:AM119"/>
    <mergeCell ref="E119:I119"/>
    <mergeCell ref="K119:AF119"/>
    <mergeCell ref="AN120:AP120"/>
    <mergeCell ref="AG120:AM120"/>
    <mergeCell ref="E120:I120"/>
    <mergeCell ref="K120:AF120"/>
    <mergeCell ref="AN115:AP115"/>
    <mergeCell ref="AG115:AM115"/>
    <mergeCell ref="E115:I115"/>
    <mergeCell ref="K115:AF115"/>
    <mergeCell ref="AN116:AP116"/>
  </mergeCells>
  <hyperlinks>
    <hyperlink ref="K1:S1" location="C2" display="1) Rekapitulace stavby"/>
    <hyperlink ref="W1:AI1" location="C51" display="2) Rekapitulace objektů stavby a soupisů prací"/>
    <hyperlink ref="A53" location="'A - Zařízení staveniště'!C2" display="/"/>
    <hyperlink ref="A55" location="'A - Vnitřní konstrukce'!C2" display="/"/>
    <hyperlink ref="A56" location="'B - TOP - Štítové a obvod...'!C2" display="/"/>
    <hyperlink ref="A57" location="'C - TOP - Sokly, obvodové...'!C2" display="/"/>
    <hyperlink ref="A58" location="'D - LOP - Boletice'!C2" display="/"/>
    <hyperlink ref="A59" location="'E - LOP - Stavokonstrukce'!C2" display="/"/>
    <hyperlink ref="A60" location="'F - Venkovní doplňkové ko...'!C2" display="/"/>
    <hyperlink ref="A62" location="'A - Úprava konstrukcí - s...'!C2" display="/"/>
    <hyperlink ref="A63" location="'B - Dozdívky'!C2" display="/"/>
    <hyperlink ref="A64" location="'C - Zateplení'!C2" display="/"/>
    <hyperlink ref="A65" location="'D - Těžký obvodový plášť ...'!C2" display="/"/>
    <hyperlink ref="A67" location="'A - Výkopy - zemní práce'!C2" display="/"/>
    <hyperlink ref="A68" location="'B - Sanace stáv. konstrukcí'!C2" display="/"/>
    <hyperlink ref="A69" location="'C - Podzemní konstrukce (...'!C2" display="/"/>
    <hyperlink ref="A70" location="'D - Nadzemní konstrukce (...'!C2" display="/"/>
    <hyperlink ref="A72" location="'A - Okna'!C2" display="/"/>
    <hyperlink ref="A73" location="'B - Dveře'!C2" display="/"/>
    <hyperlink ref="A75" location="'A - LOP VÝCHOD - konstrukce'!C2" display="/"/>
    <hyperlink ref="A76" location="'B - LOP VÝCHOD - výplně o...'!C2" display="/"/>
    <hyperlink ref="A77" location="'D - LOP VÝCHOD - parapety...'!C2" display="/"/>
    <hyperlink ref="A78" location="'E - LOP VÝCHOD - detaily ...'!C2" display="/"/>
    <hyperlink ref="A80" location="'A - LOP ZÁPAD - konstrukce'!C2" display="/"/>
    <hyperlink ref="A81" location="'B - LOP ZÁPAD - výplně ot...'!C2" display="/"/>
    <hyperlink ref="A82" location="'C - LOP ZÁPAD - plné nepr...'!C2" display="/"/>
    <hyperlink ref="A83" location="'D - LOP ZÁPAD - parapety,...'!C2" display="/"/>
    <hyperlink ref="A84" location="'E - LOP ZÁPAD - detaily n...'!C2" display="/"/>
    <hyperlink ref="A86" location="'A - LOP JIH - konstrukce'!C2" display="/"/>
    <hyperlink ref="A87" location="'B - LOP JIH - výplně otvorů'!C2" display="/"/>
    <hyperlink ref="A88" location="'C - LOP JIH - plné neprůh...'!C2" display="/"/>
    <hyperlink ref="A89" location="'D - LOP JIH - parapety, o...'!C2" display="/"/>
    <hyperlink ref="A90" location="'E - LOP JIH - detaily nap...'!C2" display="/"/>
    <hyperlink ref="A92" location="'A - LOP SEVER - konstrukce'!C2" display="/"/>
    <hyperlink ref="A93" location="'B - LOP SEVER - výplně ot...'!C2" display="/"/>
    <hyperlink ref="A94" location="'C - LOP SEVER - plné nepr...'!C2" display="/"/>
    <hyperlink ref="A95" location="'D - LOP SEVER - parapety,...'!C2" display="/"/>
    <hyperlink ref="A96" location="'E - LOP SEVER - detaily n...'!C2" display="/"/>
    <hyperlink ref="A98" location="'A - Schodiště k hlavnímu ...'!C2" display="/"/>
    <hyperlink ref="A99" location="'B - Schodiště do bazénu a...'!C2" display="/"/>
    <hyperlink ref="A100" location="'C - Přístřešek nad schodi...'!C2" display="/"/>
    <hyperlink ref="A101" location="'D - Přístřešek na východn...'!C2" display="/"/>
    <hyperlink ref="A102" location="'E - Zastřešení světlíků n...'!C2" display="/"/>
    <hyperlink ref="A103" location="'F - Opěrná zeď na východn...'!C2" display="/"/>
    <hyperlink ref="A104" location="'G - Opěrná zídka na jižní...'!C2" display="/"/>
    <hyperlink ref="A105" location="'H - Oplechování ocelových...'!C2" display="/"/>
    <hyperlink ref="A106" location="'J - Větrací mřížky, kryty...'!C2" display="/"/>
    <hyperlink ref="A107" location="'K - Úniková lávka z 2.NP'!C2" display="/"/>
    <hyperlink ref="A109" location="'A - Lehké příčky prosklené'!C2" display="/"/>
    <hyperlink ref="A110" location="'B - Zděné příčky - dozdívky'!C2" display="/"/>
    <hyperlink ref="A111" location="'C - Doplňkové konstrukce'!C2" display="/"/>
    <hyperlink ref="A113" location="'A - Silnoproud'!C2" display="/"/>
    <hyperlink ref="A114" location="'B - Slaboproud'!C2" display="/"/>
    <hyperlink ref="A115" location="'C - Hromosvody'!C2" display="/"/>
    <hyperlink ref="A117" location="'A - Regulace stáv. prvků ÚT'!C2" display="/"/>
    <hyperlink ref="A119" location="'A - Lešení'!C2" display="/"/>
    <hyperlink ref="A120" location="'B - Ochrana a úpravy vzro...'!C2" display="/"/>
    <hyperlink ref="A121" location="'C - Ostatní práce a konst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114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395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403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ROUND(SUM(BE83:BE111), 2)</f>
        <v>0</v>
      </c>
      <c r="G32" s="40"/>
      <c r="H32" s="40"/>
      <c r="I32" s="138">
        <v>0.21</v>
      </c>
      <c r="J32" s="137">
        <f>ROUND(ROUND((SUM(BE83:BE111)),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ROUND(SUM(BF83:BF111), 2)</f>
        <v>0</v>
      </c>
      <c r="G33" s="40"/>
      <c r="H33" s="40"/>
      <c r="I33" s="138">
        <v>0.15</v>
      </c>
      <c r="J33" s="137">
        <f>ROUND(ROUND((SUM(BF83:BF111)),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ROUND(SUM(BG83:BG111),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ROUND(SUM(BH83:BH111),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ROUND(SUM(BI83:BI111),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395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Dozdívky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395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Dozdívky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SUM(P85:P111)</f>
        <v>0</v>
      </c>
      <c r="Q84" s="186"/>
      <c r="R84" s="187">
        <f>SUM(R85:R111)</f>
        <v>0</v>
      </c>
      <c r="S84" s="186"/>
      <c r="T84" s="188">
        <f>SUM(T85:T111)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SUM(BK85:BK111)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404</v>
      </c>
      <c r="F85" s="194" t="s">
        <v>405</v>
      </c>
      <c r="G85" s="195" t="s">
        <v>366</v>
      </c>
      <c r="H85" s="196">
        <v>0.2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406</v>
      </c>
    </row>
    <row r="86" spans="2:65" s="11" customFormat="1">
      <c r="B86" s="208"/>
      <c r="C86" s="209"/>
      <c r="D86" s="222" t="s">
        <v>299</v>
      </c>
      <c r="E86" s="243" t="s">
        <v>22</v>
      </c>
      <c r="F86" s="244" t="s">
        <v>407</v>
      </c>
      <c r="G86" s="209"/>
      <c r="H86" s="245">
        <v>0.2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299</v>
      </c>
      <c r="AU86" s="219" t="s">
        <v>17</v>
      </c>
      <c r="AV86" s="11" t="s">
        <v>84</v>
      </c>
      <c r="AW86" s="11" t="s">
        <v>39</v>
      </c>
      <c r="AX86" s="11" t="s">
        <v>17</v>
      </c>
      <c r="AY86" s="219" t="s">
        <v>280</v>
      </c>
    </row>
    <row r="87" spans="2:65" s="1" customFormat="1" ht="31.5" customHeight="1">
      <c r="B87" s="39"/>
      <c r="C87" s="192" t="s">
        <v>84</v>
      </c>
      <c r="D87" s="192" t="s">
        <v>211</v>
      </c>
      <c r="E87" s="193" t="s">
        <v>408</v>
      </c>
      <c r="F87" s="194" t="s">
        <v>409</v>
      </c>
      <c r="G87" s="195" t="s">
        <v>366</v>
      </c>
      <c r="H87" s="196">
        <v>7.8479999999999999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410</v>
      </c>
    </row>
    <row r="88" spans="2:65" s="11" customFormat="1">
      <c r="B88" s="208"/>
      <c r="C88" s="209"/>
      <c r="D88" s="210" t="s">
        <v>299</v>
      </c>
      <c r="E88" s="211" t="s">
        <v>22</v>
      </c>
      <c r="F88" s="212" t="s">
        <v>411</v>
      </c>
      <c r="G88" s="209"/>
      <c r="H88" s="213">
        <v>7.8479999999999999</v>
      </c>
      <c r="I88" s="214"/>
      <c r="J88" s="209"/>
      <c r="K88" s="209"/>
      <c r="L88" s="215"/>
      <c r="M88" s="216"/>
      <c r="N88" s="217"/>
      <c r="O88" s="217"/>
      <c r="P88" s="217"/>
      <c r="Q88" s="217"/>
      <c r="R88" s="217"/>
      <c r="S88" s="217"/>
      <c r="T88" s="218"/>
      <c r="AT88" s="219" t="s">
        <v>299</v>
      </c>
      <c r="AU88" s="219" t="s">
        <v>17</v>
      </c>
      <c r="AV88" s="11" t="s">
        <v>84</v>
      </c>
      <c r="AW88" s="11" t="s">
        <v>39</v>
      </c>
      <c r="AX88" s="11" t="s">
        <v>76</v>
      </c>
      <c r="AY88" s="219" t="s">
        <v>280</v>
      </c>
    </row>
    <row r="89" spans="2:65" s="12" customFormat="1">
      <c r="B89" s="220"/>
      <c r="C89" s="221"/>
      <c r="D89" s="210" t="s">
        <v>299</v>
      </c>
      <c r="E89" s="246" t="s">
        <v>22</v>
      </c>
      <c r="F89" s="247" t="s">
        <v>301</v>
      </c>
      <c r="G89" s="221"/>
      <c r="H89" s="248">
        <v>7.8479999999999999</v>
      </c>
      <c r="I89" s="226"/>
      <c r="J89" s="221"/>
      <c r="K89" s="221"/>
      <c r="L89" s="227"/>
      <c r="M89" s="228"/>
      <c r="N89" s="229"/>
      <c r="O89" s="229"/>
      <c r="P89" s="229"/>
      <c r="Q89" s="229"/>
      <c r="R89" s="229"/>
      <c r="S89" s="229"/>
      <c r="T89" s="230"/>
      <c r="AT89" s="231" t="s">
        <v>299</v>
      </c>
      <c r="AU89" s="231" t="s">
        <v>17</v>
      </c>
      <c r="AV89" s="12" t="s">
        <v>279</v>
      </c>
      <c r="AW89" s="12" t="s">
        <v>39</v>
      </c>
      <c r="AX89" s="12" t="s">
        <v>17</v>
      </c>
      <c r="AY89" s="231" t="s">
        <v>280</v>
      </c>
    </row>
    <row r="90" spans="2:65" s="11" customFormat="1">
      <c r="B90" s="208"/>
      <c r="C90" s="209"/>
      <c r="D90" s="210" t="s">
        <v>299</v>
      </c>
      <c r="E90" s="211" t="s">
        <v>22</v>
      </c>
      <c r="F90" s="212" t="s">
        <v>22</v>
      </c>
      <c r="G90" s="209"/>
      <c r="H90" s="213">
        <v>0</v>
      </c>
      <c r="I90" s="214"/>
      <c r="J90" s="209"/>
      <c r="K90" s="209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299</v>
      </c>
      <c r="AU90" s="219" t="s">
        <v>17</v>
      </c>
      <c r="AV90" s="11" t="s">
        <v>84</v>
      </c>
      <c r="AW90" s="11" t="s">
        <v>39</v>
      </c>
      <c r="AX90" s="11" t="s">
        <v>76</v>
      </c>
      <c r="AY90" s="219" t="s">
        <v>280</v>
      </c>
    </row>
    <row r="91" spans="2:65" s="11" customFormat="1">
      <c r="B91" s="208"/>
      <c r="C91" s="209"/>
      <c r="D91" s="210" t="s">
        <v>299</v>
      </c>
      <c r="E91" s="211" t="s">
        <v>22</v>
      </c>
      <c r="F91" s="212" t="s">
        <v>22</v>
      </c>
      <c r="G91" s="209"/>
      <c r="H91" s="213">
        <v>0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299</v>
      </c>
      <c r="AU91" s="219" t="s">
        <v>17</v>
      </c>
      <c r="AV91" s="11" t="s">
        <v>84</v>
      </c>
      <c r="AW91" s="11" t="s">
        <v>39</v>
      </c>
      <c r="AX91" s="11" t="s">
        <v>76</v>
      </c>
      <c r="AY91" s="219" t="s">
        <v>280</v>
      </c>
    </row>
    <row r="92" spans="2:65" s="11" customFormat="1">
      <c r="B92" s="208"/>
      <c r="C92" s="209"/>
      <c r="D92" s="210" t="s">
        <v>299</v>
      </c>
      <c r="E92" s="211" t="s">
        <v>22</v>
      </c>
      <c r="F92" s="212" t="s">
        <v>22</v>
      </c>
      <c r="G92" s="209"/>
      <c r="H92" s="213">
        <v>0</v>
      </c>
      <c r="I92" s="214"/>
      <c r="J92" s="209"/>
      <c r="K92" s="209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299</v>
      </c>
      <c r="AU92" s="219" t="s">
        <v>17</v>
      </c>
      <c r="AV92" s="11" t="s">
        <v>84</v>
      </c>
      <c r="AW92" s="11" t="s">
        <v>39</v>
      </c>
      <c r="AX92" s="11" t="s">
        <v>76</v>
      </c>
      <c r="AY92" s="219" t="s">
        <v>280</v>
      </c>
    </row>
    <row r="93" spans="2:65" s="11" customFormat="1">
      <c r="B93" s="208"/>
      <c r="C93" s="209"/>
      <c r="D93" s="210" t="s">
        <v>299</v>
      </c>
      <c r="E93" s="211" t="s">
        <v>22</v>
      </c>
      <c r="F93" s="212" t="s">
        <v>22</v>
      </c>
      <c r="G93" s="209"/>
      <c r="H93" s="213">
        <v>0</v>
      </c>
      <c r="I93" s="214"/>
      <c r="J93" s="209"/>
      <c r="K93" s="209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299</v>
      </c>
      <c r="AU93" s="219" t="s">
        <v>17</v>
      </c>
      <c r="AV93" s="11" t="s">
        <v>84</v>
      </c>
      <c r="AW93" s="11" t="s">
        <v>39</v>
      </c>
      <c r="AX93" s="11" t="s">
        <v>76</v>
      </c>
      <c r="AY93" s="219" t="s">
        <v>280</v>
      </c>
    </row>
    <row r="94" spans="2:65" s="11" customFormat="1">
      <c r="B94" s="208"/>
      <c r="C94" s="209"/>
      <c r="D94" s="210" t="s">
        <v>299</v>
      </c>
      <c r="E94" s="211" t="s">
        <v>22</v>
      </c>
      <c r="F94" s="212" t="s">
        <v>22</v>
      </c>
      <c r="G94" s="209"/>
      <c r="H94" s="213">
        <v>0</v>
      </c>
      <c r="I94" s="214"/>
      <c r="J94" s="209"/>
      <c r="K94" s="209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299</v>
      </c>
      <c r="AU94" s="219" t="s">
        <v>17</v>
      </c>
      <c r="AV94" s="11" t="s">
        <v>84</v>
      </c>
      <c r="AW94" s="11" t="s">
        <v>39</v>
      </c>
      <c r="AX94" s="11" t="s">
        <v>76</v>
      </c>
      <c r="AY94" s="219" t="s">
        <v>280</v>
      </c>
    </row>
    <row r="95" spans="2:65" s="11" customFormat="1">
      <c r="B95" s="208"/>
      <c r="C95" s="209"/>
      <c r="D95" s="210" t="s">
        <v>299</v>
      </c>
      <c r="E95" s="211" t="s">
        <v>22</v>
      </c>
      <c r="F95" s="212" t="s">
        <v>22</v>
      </c>
      <c r="G95" s="209"/>
      <c r="H95" s="213">
        <v>0</v>
      </c>
      <c r="I95" s="214"/>
      <c r="J95" s="209"/>
      <c r="K95" s="209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299</v>
      </c>
      <c r="AU95" s="219" t="s">
        <v>17</v>
      </c>
      <c r="AV95" s="11" t="s">
        <v>84</v>
      </c>
      <c r="AW95" s="11" t="s">
        <v>39</v>
      </c>
      <c r="AX95" s="11" t="s">
        <v>76</v>
      </c>
      <c r="AY95" s="219" t="s">
        <v>280</v>
      </c>
    </row>
    <row r="96" spans="2:65" s="11" customFormat="1">
      <c r="B96" s="208"/>
      <c r="C96" s="209"/>
      <c r="D96" s="210" t="s">
        <v>299</v>
      </c>
      <c r="E96" s="211" t="s">
        <v>22</v>
      </c>
      <c r="F96" s="212" t="s">
        <v>22</v>
      </c>
      <c r="G96" s="209"/>
      <c r="H96" s="213">
        <v>0</v>
      </c>
      <c r="I96" s="214"/>
      <c r="J96" s="209"/>
      <c r="K96" s="209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299</v>
      </c>
      <c r="AU96" s="219" t="s">
        <v>17</v>
      </c>
      <c r="AV96" s="11" t="s">
        <v>84</v>
      </c>
      <c r="AW96" s="11" t="s">
        <v>39</v>
      </c>
      <c r="AX96" s="11" t="s">
        <v>76</v>
      </c>
      <c r="AY96" s="219" t="s">
        <v>280</v>
      </c>
    </row>
    <row r="97" spans="2:65" s="11" customFormat="1">
      <c r="B97" s="208"/>
      <c r="C97" s="209"/>
      <c r="D97" s="210" t="s">
        <v>299</v>
      </c>
      <c r="E97" s="211" t="s">
        <v>22</v>
      </c>
      <c r="F97" s="212" t="s">
        <v>22</v>
      </c>
      <c r="G97" s="209"/>
      <c r="H97" s="213">
        <v>0</v>
      </c>
      <c r="I97" s="214"/>
      <c r="J97" s="209"/>
      <c r="K97" s="209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299</v>
      </c>
      <c r="AU97" s="219" t="s">
        <v>17</v>
      </c>
      <c r="AV97" s="11" t="s">
        <v>84</v>
      </c>
      <c r="AW97" s="11" t="s">
        <v>39</v>
      </c>
      <c r="AX97" s="11" t="s">
        <v>76</v>
      </c>
      <c r="AY97" s="219" t="s">
        <v>280</v>
      </c>
    </row>
    <row r="98" spans="2:65" s="11" customFormat="1">
      <c r="B98" s="208"/>
      <c r="C98" s="209"/>
      <c r="D98" s="210" t="s">
        <v>299</v>
      </c>
      <c r="E98" s="211" t="s">
        <v>22</v>
      </c>
      <c r="F98" s="212" t="s">
        <v>22</v>
      </c>
      <c r="G98" s="209"/>
      <c r="H98" s="213">
        <v>0</v>
      </c>
      <c r="I98" s="214"/>
      <c r="J98" s="209"/>
      <c r="K98" s="209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299</v>
      </c>
      <c r="AU98" s="219" t="s">
        <v>17</v>
      </c>
      <c r="AV98" s="11" t="s">
        <v>84</v>
      </c>
      <c r="AW98" s="11" t="s">
        <v>39</v>
      </c>
      <c r="AX98" s="11" t="s">
        <v>76</v>
      </c>
      <c r="AY98" s="219" t="s">
        <v>280</v>
      </c>
    </row>
    <row r="99" spans="2:65" s="11" customFormat="1">
      <c r="B99" s="208"/>
      <c r="C99" s="209"/>
      <c r="D99" s="222" t="s">
        <v>299</v>
      </c>
      <c r="E99" s="243" t="s">
        <v>22</v>
      </c>
      <c r="F99" s="244" t="s">
        <v>412</v>
      </c>
      <c r="G99" s="209"/>
      <c r="H99" s="245">
        <v>39.24</v>
      </c>
      <c r="I99" s="214"/>
      <c r="J99" s="209"/>
      <c r="K99" s="209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299</v>
      </c>
      <c r="AU99" s="219" t="s">
        <v>17</v>
      </c>
      <c r="AV99" s="11" t="s">
        <v>84</v>
      </c>
      <c r="AW99" s="11" t="s">
        <v>39</v>
      </c>
      <c r="AX99" s="11" t="s">
        <v>76</v>
      </c>
      <c r="AY99" s="219" t="s">
        <v>280</v>
      </c>
    </row>
    <row r="100" spans="2:65" s="1" customFormat="1" ht="22.5" customHeight="1">
      <c r="B100" s="39"/>
      <c r="C100" s="192" t="s">
        <v>288</v>
      </c>
      <c r="D100" s="192" t="s">
        <v>211</v>
      </c>
      <c r="E100" s="193" t="s">
        <v>413</v>
      </c>
      <c r="F100" s="194" t="s">
        <v>414</v>
      </c>
      <c r="G100" s="195" t="s">
        <v>312</v>
      </c>
      <c r="H100" s="196">
        <v>20</v>
      </c>
      <c r="I100" s="197"/>
      <c r="J100" s="198">
        <f>ROUND(I100*H100,1)</f>
        <v>0</v>
      </c>
      <c r="K100" s="194" t="s">
        <v>22</v>
      </c>
      <c r="L100" s="59"/>
      <c r="M100" s="199" t="s">
        <v>22</v>
      </c>
      <c r="N100" s="200" t="s">
        <v>47</v>
      </c>
      <c r="O100" s="40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284</v>
      </c>
      <c r="AT100" s="23" t="s">
        <v>211</v>
      </c>
      <c r="AU100" s="23" t="s">
        <v>17</v>
      </c>
      <c r="AY100" s="23" t="s">
        <v>280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17</v>
      </c>
      <c r="BK100" s="203">
        <f>ROUND(I100*H100,1)</f>
        <v>0</v>
      </c>
      <c r="BL100" s="23" t="s">
        <v>284</v>
      </c>
      <c r="BM100" s="23" t="s">
        <v>415</v>
      </c>
    </row>
    <row r="101" spans="2:65" s="1" customFormat="1" ht="31.5" customHeight="1">
      <c r="B101" s="39"/>
      <c r="C101" s="192" t="s">
        <v>279</v>
      </c>
      <c r="D101" s="192" t="s">
        <v>211</v>
      </c>
      <c r="E101" s="193" t="s">
        <v>416</v>
      </c>
      <c r="F101" s="194" t="s">
        <v>417</v>
      </c>
      <c r="G101" s="195" t="s">
        <v>366</v>
      </c>
      <c r="H101" s="196">
        <v>10.467000000000001</v>
      </c>
      <c r="I101" s="197"/>
      <c r="J101" s="198">
        <f>ROUND(I101*H101,1)</f>
        <v>0</v>
      </c>
      <c r="K101" s="194" t="s">
        <v>22</v>
      </c>
      <c r="L101" s="59"/>
      <c r="M101" s="199" t="s">
        <v>22</v>
      </c>
      <c r="N101" s="200" t="s">
        <v>47</v>
      </c>
      <c r="O101" s="40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284</v>
      </c>
      <c r="AT101" s="23" t="s">
        <v>211</v>
      </c>
      <c r="AU101" s="23" t="s">
        <v>17</v>
      </c>
      <c r="AY101" s="23" t="s">
        <v>280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17</v>
      </c>
      <c r="BK101" s="203">
        <f>ROUND(I101*H101,1)</f>
        <v>0</v>
      </c>
      <c r="BL101" s="23" t="s">
        <v>284</v>
      </c>
      <c r="BM101" s="23" t="s">
        <v>418</v>
      </c>
    </row>
    <row r="102" spans="2:65" s="11" customFormat="1">
      <c r="B102" s="208"/>
      <c r="C102" s="209"/>
      <c r="D102" s="210" t="s">
        <v>299</v>
      </c>
      <c r="E102" s="211" t="s">
        <v>22</v>
      </c>
      <c r="F102" s="212" t="s">
        <v>419</v>
      </c>
      <c r="G102" s="209"/>
      <c r="H102" s="213">
        <v>10.467000000000001</v>
      </c>
      <c r="I102" s="214"/>
      <c r="J102" s="209"/>
      <c r="K102" s="209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299</v>
      </c>
      <c r="AU102" s="219" t="s">
        <v>17</v>
      </c>
      <c r="AV102" s="11" t="s">
        <v>84</v>
      </c>
      <c r="AW102" s="11" t="s">
        <v>39</v>
      </c>
      <c r="AX102" s="11" t="s">
        <v>17</v>
      </c>
      <c r="AY102" s="219" t="s">
        <v>280</v>
      </c>
    </row>
    <row r="103" spans="2:65" s="12" customFormat="1">
      <c r="B103" s="220"/>
      <c r="C103" s="221"/>
      <c r="D103" s="210" t="s">
        <v>299</v>
      </c>
      <c r="E103" s="246" t="s">
        <v>22</v>
      </c>
      <c r="F103" s="247" t="s">
        <v>301</v>
      </c>
      <c r="G103" s="221"/>
      <c r="H103" s="248">
        <v>10.467000000000001</v>
      </c>
      <c r="I103" s="226"/>
      <c r="J103" s="221"/>
      <c r="K103" s="221"/>
      <c r="L103" s="227"/>
      <c r="M103" s="228"/>
      <c r="N103" s="229"/>
      <c r="O103" s="229"/>
      <c r="P103" s="229"/>
      <c r="Q103" s="229"/>
      <c r="R103" s="229"/>
      <c r="S103" s="229"/>
      <c r="T103" s="230"/>
      <c r="AT103" s="231" t="s">
        <v>299</v>
      </c>
      <c r="AU103" s="231" t="s">
        <v>17</v>
      </c>
      <c r="AV103" s="12" t="s">
        <v>279</v>
      </c>
      <c r="AW103" s="12" t="s">
        <v>39</v>
      </c>
      <c r="AX103" s="12" t="s">
        <v>76</v>
      </c>
      <c r="AY103" s="231" t="s">
        <v>280</v>
      </c>
    </row>
    <row r="104" spans="2:65" s="11" customFormat="1">
      <c r="B104" s="208"/>
      <c r="C104" s="209"/>
      <c r="D104" s="210" t="s">
        <v>299</v>
      </c>
      <c r="E104" s="211" t="s">
        <v>22</v>
      </c>
      <c r="F104" s="212" t="s">
        <v>22</v>
      </c>
      <c r="G104" s="209"/>
      <c r="H104" s="213">
        <v>0</v>
      </c>
      <c r="I104" s="214"/>
      <c r="J104" s="209"/>
      <c r="K104" s="209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299</v>
      </c>
      <c r="AU104" s="219" t="s">
        <v>17</v>
      </c>
      <c r="AV104" s="11" t="s">
        <v>84</v>
      </c>
      <c r="AW104" s="11" t="s">
        <v>39</v>
      </c>
      <c r="AX104" s="11" t="s">
        <v>76</v>
      </c>
      <c r="AY104" s="219" t="s">
        <v>280</v>
      </c>
    </row>
    <row r="105" spans="2:65" s="11" customFormat="1">
      <c r="B105" s="208"/>
      <c r="C105" s="209"/>
      <c r="D105" s="210" t="s">
        <v>299</v>
      </c>
      <c r="E105" s="211" t="s">
        <v>22</v>
      </c>
      <c r="F105" s="212" t="s">
        <v>22</v>
      </c>
      <c r="G105" s="209"/>
      <c r="H105" s="213">
        <v>0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299</v>
      </c>
      <c r="AU105" s="219" t="s">
        <v>17</v>
      </c>
      <c r="AV105" s="11" t="s">
        <v>84</v>
      </c>
      <c r="AW105" s="11" t="s">
        <v>39</v>
      </c>
      <c r="AX105" s="11" t="s">
        <v>76</v>
      </c>
      <c r="AY105" s="219" t="s">
        <v>280</v>
      </c>
    </row>
    <row r="106" spans="2:65" s="11" customFormat="1">
      <c r="B106" s="208"/>
      <c r="C106" s="209"/>
      <c r="D106" s="210" t="s">
        <v>299</v>
      </c>
      <c r="E106" s="211" t="s">
        <v>22</v>
      </c>
      <c r="F106" s="212" t="s">
        <v>22</v>
      </c>
      <c r="G106" s="209"/>
      <c r="H106" s="213">
        <v>0</v>
      </c>
      <c r="I106" s="214"/>
      <c r="J106" s="209"/>
      <c r="K106" s="209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299</v>
      </c>
      <c r="AU106" s="219" t="s">
        <v>17</v>
      </c>
      <c r="AV106" s="11" t="s">
        <v>84</v>
      </c>
      <c r="AW106" s="11" t="s">
        <v>39</v>
      </c>
      <c r="AX106" s="11" t="s">
        <v>76</v>
      </c>
      <c r="AY106" s="219" t="s">
        <v>280</v>
      </c>
    </row>
    <row r="107" spans="2:65" s="11" customFormat="1">
      <c r="B107" s="208"/>
      <c r="C107" s="209"/>
      <c r="D107" s="210" t="s">
        <v>299</v>
      </c>
      <c r="E107" s="211" t="s">
        <v>22</v>
      </c>
      <c r="F107" s="212" t="s">
        <v>22</v>
      </c>
      <c r="G107" s="209"/>
      <c r="H107" s="213">
        <v>0</v>
      </c>
      <c r="I107" s="214"/>
      <c r="J107" s="209"/>
      <c r="K107" s="209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299</v>
      </c>
      <c r="AU107" s="219" t="s">
        <v>17</v>
      </c>
      <c r="AV107" s="11" t="s">
        <v>84</v>
      </c>
      <c r="AW107" s="11" t="s">
        <v>39</v>
      </c>
      <c r="AX107" s="11" t="s">
        <v>76</v>
      </c>
      <c r="AY107" s="219" t="s">
        <v>280</v>
      </c>
    </row>
    <row r="108" spans="2:65" s="11" customFormat="1">
      <c r="B108" s="208"/>
      <c r="C108" s="209"/>
      <c r="D108" s="210" t="s">
        <v>299</v>
      </c>
      <c r="E108" s="211" t="s">
        <v>22</v>
      </c>
      <c r="F108" s="212" t="s">
        <v>22</v>
      </c>
      <c r="G108" s="209"/>
      <c r="H108" s="213">
        <v>0</v>
      </c>
      <c r="I108" s="214"/>
      <c r="J108" s="209"/>
      <c r="K108" s="209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299</v>
      </c>
      <c r="AU108" s="219" t="s">
        <v>17</v>
      </c>
      <c r="AV108" s="11" t="s">
        <v>84</v>
      </c>
      <c r="AW108" s="11" t="s">
        <v>39</v>
      </c>
      <c r="AX108" s="11" t="s">
        <v>76</v>
      </c>
      <c r="AY108" s="219" t="s">
        <v>280</v>
      </c>
    </row>
    <row r="109" spans="2:65" s="11" customFormat="1">
      <c r="B109" s="208"/>
      <c r="C109" s="209"/>
      <c r="D109" s="210" t="s">
        <v>299</v>
      </c>
      <c r="E109" s="211" t="s">
        <v>22</v>
      </c>
      <c r="F109" s="212" t="s">
        <v>22</v>
      </c>
      <c r="G109" s="209"/>
      <c r="H109" s="213">
        <v>0</v>
      </c>
      <c r="I109" s="214"/>
      <c r="J109" s="209"/>
      <c r="K109" s="209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299</v>
      </c>
      <c r="AU109" s="219" t="s">
        <v>17</v>
      </c>
      <c r="AV109" s="11" t="s">
        <v>84</v>
      </c>
      <c r="AW109" s="11" t="s">
        <v>39</v>
      </c>
      <c r="AX109" s="11" t="s">
        <v>76</v>
      </c>
      <c r="AY109" s="219" t="s">
        <v>280</v>
      </c>
    </row>
    <row r="110" spans="2:65" s="11" customFormat="1">
      <c r="B110" s="208"/>
      <c r="C110" s="209"/>
      <c r="D110" s="210" t="s">
        <v>299</v>
      </c>
      <c r="E110" s="211" t="s">
        <v>22</v>
      </c>
      <c r="F110" s="212" t="s">
        <v>22</v>
      </c>
      <c r="G110" s="209"/>
      <c r="H110" s="213">
        <v>0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299</v>
      </c>
      <c r="AU110" s="219" t="s">
        <v>17</v>
      </c>
      <c r="AV110" s="11" t="s">
        <v>84</v>
      </c>
      <c r="AW110" s="11" t="s">
        <v>39</v>
      </c>
      <c r="AX110" s="11" t="s">
        <v>76</v>
      </c>
      <c r="AY110" s="219" t="s">
        <v>280</v>
      </c>
    </row>
    <row r="111" spans="2:65" s="11" customFormat="1">
      <c r="B111" s="208"/>
      <c r="C111" s="209"/>
      <c r="D111" s="210" t="s">
        <v>299</v>
      </c>
      <c r="E111" s="211" t="s">
        <v>22</v>
      </c>
      <c r="F111" s="212" t="s">
        <v>412</v>
      </c>
      <c r="G111" s="209"/>
      <c r="H111" s="213">
        <v>39.24</v>
      </c>
      <c r="I111" s="214"/>
      <c r="J111" s="209"/>
      <c r="K111" s="209"/>
      <c r="L111" s="215"/>
      <c r="M111" s="249"/>
      <c r="N111" s="250"/>
      <c r="O111" s="250"/>
      <c r="P111" s="250"/>
      <c r="Q111" s="250"/>
      <c r="R111" s="250"/>
      <c r="S111" s="250"/>
      <c r="T111" s="251"/>
      <c r="AT111" s="219" t="s">
        <v>299</v>
      </c>
      <c r="AU111" s="219" t="s">
        <v>17</v>
      </c>
      <c r="AV111" s="11" t="s">
        <v>84</v>
      </c>
      <c r="AW111" s="11" t="s">
        <v>39</v>
      </c>
      <c r="AX111" s="11" t="s">
        <v>76</v>
      </c>
      <c r="AY111" s="219" t="s">
        <v>280</v>
      </c>
    </row>
    <row r="112" spans="2:65" s="1" customFormat="1" ht="6.95" customHeight="1">
      <c r="B112" s="54"/>
      <c r="C112" s="55"/>
      <c r="D112" s="55"/>
      <c r="E112" s="55"/>
      <c r="F112" s="55"/>
      <c r="G112" s="55"/>
      <c r="H112" s="55"/>
      <c r="I112" s="146"/>
      <c r="J112" s="55"/>
      <c r="K112" s="55"/>
      <c r="L112" s="59"/>
    </row>
  </sheetData>
  <sheetProtection password="CC35" sheet="1" objects="1" scenarios="1" formatCells="0" formatColumns="0" formatRows="0" sort="0" autoFilter="0"/>
  <autoFilter ref="C82:K111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116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395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420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421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ROUND(SUM(BE83:BE93), 2)</f>
        <v>0</v>
      </c>
      <c r="G32" s="40"/>
      <c r="H32" s="40"/>
      <c r="I32" s="138">
        <v>0.21</v>
      </c>
      <c r="J32" s="137">
        <f>ROUND(ROUND((SUM(BE83:BE93)),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ROUND(SUM(BF83:BF93), 2)</f>
        <v>0</v>
      </c>
      <c r="G33" s="40"/>
      <c r="H33" s="40"/>
      <c r="I33" s="138">
        <v>0.15</v>
      </c>
      <c r="J33" s="137">
        <f>ROUND(ROUND((SUM(BF83:BF93)),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ROUND(SUM(BG83:BG93),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ROUND(SUM(BH83:BH93),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ROUND(SUM(BI83:BI93),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395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C - Zateplení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395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C - Zateplení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SUM(P85:P93)</f>
        <v>0</v>
      </c>
      <c r="Q84" s="186"/>
      <c r="R84" s="187">
        <f>SUM(R85:R93)</f>
        <v>0</v>
      </c>
      <c r="S84" s="186"/>
      <c r="T84" s="188">
        <f>SUM(T85:T93)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SUM(BK85:BK93)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422</v>
      </c>
      <c r="F85" s="194" t="s">
        <v>423</v>
      </c>
      <c r="G85" s="195" t="s">
        <v>297</v>
      </c>
      <c r="H85" s="196">
        <v>1139.94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424</v>
      </c>
    </row>
    <row r="86" spans="2:65" s="11" customFormat="1">
      <c r="B86" s="208"/>
      <c r="C86" s="209"/>
      <c r="D86" s="210" t="s">
        <v>299</v>
      </c>
      <c r="E86" s="211" t="s">
        <v>22</v>
      </c>
      <c r="F86" s="212" t="s">
        <v>425</v>
      </c>
      <c r="G86" s="209"/>
      <c r="H86" s="213">
        <v>1139.94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299</v>
      </c>
      <c r="AU86" s="219" t="s">
        <v>17</v>
      </c>
      <c r="AV86" s="11" t="s">
        <v>84</v>
      </c>
      <c r="AW86" s="11" t="s">
        <v>39</v>
      </c>
      <c r="AX86" s="11" t="s">
        <v>76</v>
      </c>
      <c r="AY86" s="219" t="s">
        <v>280</v>
      </c>
    </row>
    <row r="87" spans="2:65" s="12" customFormat="1">
      <c r="B87" s="220"/>
      <c r="C87" s="221"/>
      <c r="D87" s="222" t="s">
        <v>299</v>
      </c>
      <c r="E87" s="223" t="s">
        <v>22</v>
      </c>
      <c r="F87" s="224" t="s">
        <v>301</v>
      </c>
      <c r="G87" s="221"/>
      <c r="H87" s="225">
        <v>1139.94</v>
      </c>
      <c r="I87" s="226"/>
      <c r="J87" s="221"/>
      <c r="K87" s="221"/>
      <c r="L87" s="227"/>
      <c r="M87" s="228"/>
      <c r="N87" s="229"/>
      <c r="O87" s="229"/>
      <c r="P87" s="229"/>
      <c r="Q87" s="229"/>
      <c r="R87" s="229"/>
      <c r="S87" s="229"/>
      <c r="T87" s="230"/>
      <c r="AT87" s="231" t="s">
        <v>299</v>
      </c>
      <c r="AU87" s="231" t="s">
        <v>17</v>
      </c>
      <c r="AV87" s="12" t="s">
        <v>279</v>
      </c>
      <c r="AW87" s="12" t="s">
        <v>39</v>
      </c>
      <c r="AX87" s="12" t="s">
        <v>17</v>
      </c>
      <c r="AY87" s="231" t="s">
        <v>280</v>
      </c>
    </row>
    <row r="88" spans="2:65" s="1" customFormat="1" ht="31.5" customHeight="1">
      <c r="B88" s="39"/>
      <c r="C88" s="192" t="s">
        <v>84</v>
      </c>
      <c r="D88" s="192" t="s">
        <v>211</v>
      </c>
      <c r="E88" s="193" t="s">
        <v>426</v>
      </c>
      <c r="F88" s="194" t="s">
        <v>427</v>
      </c>
      <c r="G88" s="195" t="s">
        <v>297</v>
      </c>
      <c r="H88" s="196">
        <v>340.37</v>
      </c>
      <c r="I88" s="197"/>
      <c r="J88" s="198">
        <f>ROUND(I88*H88,1)</f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17</v>
      </c>
      <c r="BK88" s="203">
        <f>ROUND(I88*H88,1)</f>
        <v>0</v>
      </c>
      <c r="BL88" s="23" t="s">
        <v>284</v>
      </c>
      <c r="BM88" s="23" t="s">
        <v>428</v>
      </c>
    </row>
    <row r="89" spans="2:65" s="11" customFormat="1">
      <c r="B89" s="208"/>
      <c r="C89" s="209"/>
      <c r="D89" s="210" t="s">
        <v>299</v>
      </c>
      <c r="E89" s="211" t="s">
        <v>22</v>
      </c>
      <c r="F89" s="212" t="s">
        <v>429</v>
      </c>
      <c r="G89" s="209"/>
      <c r="H89" s="213">
        <v>340.37</v>
      </c>
      <c r="I89" s="214"/>
      <c r="J89" s="209"/>
      <c r="K89" s="209"/>
      <c r="L89" s="215"/>
      <c r="M89" s="216"/>
      <c r="N89" s="217"/>
      <c r="O89" s="217"/>
      <c r="P89" s="217"/>
      <c r="Q89" s="217"/>
      <c r="R89" s="217"/>
      <c r="S89" s="217"/>
      <c r="T89" s="218"/>
      <c r="AT89" s="219" t="s">
        <v>299</v>
      </c>
      <c r="AU89" s="219" t="s">
        <v>17</v>
      </c>
      <c r="AV89" s="11" t="s">
        <v>84</v>
      </c>
      <c r="AW89" s="11" t="s">
        <v>39</v>
      </c>
      <c r="AX89" s="11" t="s">
        <v>76</v>
      </c>
      <c r="AY89" s="219" t="s">
        <v>280</v>
      </c>
    </row>
    <row r="90" spans="2:65" s="12" customFormat="1">
      <c r="B90" s="220"/>
      <c r="C90" s="221"/>
      <c r="D90" s="222" t="s">
        <v>299</v>
      </c>
      <c r="E90" s="223" t="s">
        <v>22</v>
      </c>
      <c r="F90" s="224" t="s">
        <v>301</v>
      </c>
      <c r="G90" s="221"/>
      <c r="H90" s="225">
        <v>340.37</v>
      </c>
      <c r="I90" s="226"/>
      <c r="J90" s="221"/>
      <c r="K90" s="221"/>
      <c r="L90" s="227"/>
      <c r="M90" s="228"/>
      <c r="N90" s="229"/>
      <c r="O90" s="229"/>
      <c r="P90" s="229"/>
      <c r="Q90" s="229"/>
      <c r="R90" s="229"/>
      <c r="S90" s="229"/>
      <c r="T90" s="230"/>
      <c r="AT90" s="231" t="s">
        <v>299</v>
      </c>
      <c r="AU90" s="231" t="s">
        <v>17</v>
      </c>
      <c r="AV90" s="12" t="s">
        <v>279</v>
      </c>
      <c r="AW90" s="12" t="s">
        <v>39</v>
      </c>
      <c r="AX90" s="12" t="s">
        <v>17</v>
      </c>
      <c r="AY90" s="231" t="s">
        <v>280</v>
      </c>
    </row>
    <row r="91" spans="2:65" s="1" customFormat="1" ht="31.5" customHeight="1">
      <c r="B91" s="39"/>
      <c r="C91" s="192" t="s">
        <v>288</v>
      </c>
      <c r="D91" s="192" t="s">
        <v>211</v>
      </c>
      <c r="E91" s="193" t="s">
        <v>430</v>
      </c>
      <c r="F91" s="194" t="s">
        <v>431</v>
      </c>
      <c r="G91" s="195" t="s">
        <v>297</v>
      </c>
      <c r="H91" s="196">
        <v>0</v>
      </c>
      <c r="I91" s="197"/>
      <c r="J91" s="198">
        <f>ROUND(I91*H91,1)</f>
        <v>0</v>
      </c>
      <c r="K91" s="194" t="s">
        <v>22</v>
      </c>
      <c r="L91" s="59"/>
      <c r="M91" s="199" t="s">
        <v>22</v>
      </c>
      <c r="N91" s="200" t="s">
        <v>47</v>
      </c>
      <c r="O91" s="40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284</v>
      </c>
      <c r="AT91" s="23" t="s">
        <v>211</v>
      </c>
      <c r="AU91" s="23" t="s">
        <v>17</v>
      </c>
      <c r="AY91" s="23" t="s">
        <v>280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17</v>
      </c>
      <c r="BK91" s="203">
        <f>ROUND(I91*H91,1)</f>
        <v>0</v>
      </c>
      <c r="BL91" s="23" t="s">
        <v>284</v>
      </c>
      <c r="BM91" s="23" t="s">
        <v>432</v>
      </c>
    </row>
    <row r="92" spans="2:65" s="1" customFormat="1" ht="31.5" customHeight="1">
      <c r="B92" s="39"/>
      <c r="C92" s="192" t="s">
        <v>279</v>
      </c>
      <c r="D92" s="192" t="s">
        <v>211</v>
      </c>
      <c r="E92" s="193" t="s">
        <v>433</v>
      </c>
      <c r="F92" s="194" t="s">
        <v>434</v>
      </c>
      <c r="G92" s="195" t="s">
        <v>297</v>
      </c>
      <c r="H92" s="196">
        <v>150.41</v>
      </c>
      <c r="I92" s="197"/>
      <c r="J92" s="198">
        <f>ROUND(I92*H92,1)</f>
        <v>0</v>
      </c>
      <c r="K92" s="194" t="s">
        <v>22</v>
      </c>
      <c r="L92" s="59"/>
      <c r="M92" s="199" t="s">
        <v>22</v>
      </c>
      <c r="N92" s="200" t="s">
        <v>47</v>
      </c>
      <c r="O92" s="40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284</v>
      </c>
      <c r="AT92" s="23" t="s">
        <v>211</v>
      </c>
      <c r="AU92" s="23" t="s">
        <v>17</v>
      </c>
      <c r="AY92" s="23" t="s">
        <v>280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17</v>
      </c>
      <c r="BK92" s="203">
        <f>ROUND(I92*H92,1)</f>
        <v>0</v>
      </c>
      <c r="BL92" s="23" t="s">
        <v>284</v>
      </c>
      <c r="BM92" s="23" t="s">
        <v>435</v>
      </c>
    </row>
    <row r="93" spans="2:65" s="1" customFormat="1" ht="31.5" customHeight="1">
      <c r="B93" s="39"/>
      <c r="C93" s="192" t="s">
        <v>329</v>
      </c>
      <c r="D93" s="192" t="s">
        <v>211</v>
      </c>
      <c r="E93" s="193" t="s">
        <v>436</v>
      </c>
      <c r="F93" s="194" t="s">
        <v>437</v>
      </c>
      <c r="G93" s="195" t="s">
        <v>297</v>
      </c>
      <c r="H93" s="196">
        <v>150.41</v>
      </c>
      <c r="I93" s="197"/>
      <c r="J93" s="198">
        <f>ROUND(I93*H93,1)</f>
        <v>0</v>
      </c>
      <c r="K93" s="194" t="s">
        <v>22</v>
      </c>
      <c r="L93" s="59"/>
      <c r="M93" s="199" t="s">
        <v>22</v>
      </c>
      <c r="N93" s="204" t="s">
        <v>47</v>
      </c>
      <c r="O93" s="20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AR93" s="23" t="s">
        <v>284</v>
      </c>
      <c r="AT93" s="23" t="s">
        <v>211</v>
      </c>
      <c r="AU93" s="23" t="s">
        <v>17</v>
      </c>
      <c r="AY93" s="23" t="s">
        <v>280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17</v>
      </c>
      <c r="BK93" s="203">
        <f>ROUND(I93*H93,1)</f>
        <v>0</v>
      </c>
      <c r="BL93" s="23" t="s">
        <v>284</v>
      </c>
      <c r="BM93" s="23" t="s">
        <v>438</v>
      </c>
    </row>
    <row r="94" spans="2:65" s="1" customFormat="1" ht="6.95" customHeight="1">
      <c r="B94" s="54"/>
      <c r="C94" s="55"/>
      <c r="D94" s="55"/>
      <c r="E94" s="55"/>
      <c r="F94" s="55"/>
      <c r="G94" s="55"/>
      <c r="H94" s="55"/>
      <c r="I94" s="146"/>
      <c r="J94" s="55"/>
      <c r="K94" s="55"/>
      <c r="L94" s="59"/>
    </row>
  </sheetData>
  <sheetProtection password="CC35" sheet="1" objects="1" scenarios="1" formatCells="0" formatColumns="0" formatRows="0" sort="0" autoFilter="0"/>
  <autoFilter ref="C82:K93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118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395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439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ROUND(SUM(BE83:BE88), 2)</f>
        <v>0</v>
      </c>
      <c r="G32" s="40"/>
      <c r="H32" s="40"/>
      <c r="I32" s="138">
        <v>0.21</v>
      </c>
      <c r="J32" s="137">
        <f>ROUND(ROUND((SUM(BE83:BE88)),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ROUND(SUM(BF83:BF88), 2)</f>
        <v>0</v>
      </c>
      <c r="G33" s="40"/>
      <c r="H33" s="40"/>
      <c r="I33" s="138">
        <v>0.15</v>
      </c>
      <c r="J33" s="137">
        <f>ROUND(ROUND((SUM(BF83:BF88)),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ROUND(SUM(BG83:BG88),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ROUND(SUM(BH83:BH88),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ROUND(SUM(BI83:BI88),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395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D - Těžký obvodový plášť - detaily napojení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395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D - Těžký obvodový plášť - detaily napojení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SUM(P85:P88)</f>
        <v>0</v>
      </c>
      <c r="Q84" s="186"/>
      <c r="R84" s="187">
        <f>SUM(R85:R88)</f>
        <v>0</v>
      </c>
      <c r="S84" s="186"/>
      <c r="T84" s="188">
        <f>SUM(T85:T88)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SUM(BK85:BK88)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440</v>
      </c>
      <c r="F85" s="194" t="s">
        <v>441</v>
      </c>
      <c r="G85" s="195" t="s">
        <v>307</v>
      </c>
      <c r="H85" s="196">
        <v>163.5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442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443</v>
      </c>
      <c r="F86" s="194" t="s">
        <v>444</v>
      </c>
      <c r="G86" s="195" t="s">
        <v>307</v>
      </c>
      <c r="H86" s="196">
        <v>54.54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445</v>
      </c>
    </row>
    <row r="87" spans="2:65" s="1" customFormat="1" ht="22.5" customHeight="1">
      <c r="B87" s="39"/>
      <c r="C87" s="192" t="s">
        <v>288</v>
      </c>
      <c r="D87" s="192" t="s">
        <v>211</v>
      </c>
      <c r="E87" s="193" t="s">
        <v>446</v>
      </c>
      <c r="F87" s="194" t="s">
        <v>447</v>
      </c>
      <c r="G87" s="195" t="s">
        <v>307</v>
      </c>
      <c r="H87" s="196">
        <v>96.3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448</v>
      </c>
    </row>
    <row r="88" spans="2:65" s="1" customFormat="1" ht="22.5" customHeight="1">
      <c r="B88" s="39"/>
      <c r="C88" s="192" t="s">
        <v>279</v>
      </c>
      <c r="D88" s="192" t="s">
        <v>211</v>
      </c>
      <c r="E88" s="193" t="s">
        <v>449</v>
      </c>
      <c r="F88" s="194" t="s">
        <v>450</v>
      </c>
      <c r="G88" s="195" t="s">
        <v>307</v>
      </c>
      <c r="H88" s="196">
        <v>14.75</v>
      </c>
      <c r="I88" s="197"/>
      <c r="J88" s="198">
        <f>ROUND(I88*H88,1)</f>
        <v>0</v>
      </c>
      <c r="K88" s="194" t="s">
        <v>22</v>
      </c>
      <c r="L88" s="59"/>
      <c r="M88" s="199" t="s">
        <v>22</v>
      </c>
      <c r="N88" s="204" t="s">
        <v>47</v>
      </c>
      <c r="O88" s="20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17</v>
      </c>
      <c r="BK88" s="203">
        <f>ROUND(I88*H88,1)</f>
        <v>0</v>
      </c>
      <c r="BL88" s="23" t="s">
        <v>284</v>
      </c>
      <c r="BM88" s="23" t="s">
        <v>451</v>
      </c>
    </row>
    <row r="89" spans="2:65" s="1" customFormat="1" ht="6.95" customHeight="1">
      <c r="B89" s="54"/>
      <c r="C89" s="55"/>
      <c r="D89" s="55"/>
      <c r="E89" s="55"/>
      <c r="F89" s="55"/>
      <c r="G89" s="55"/>
      <c r="H89" s="55"/>
      <c r="I89" s="146"/>
      <c r="J89" s="55"/>
      <c r="K89" s="55"/>
      <c r="L89" s="59"/>
    </row>
  </sheetData>
  <sheetProtection password="CC35" sheet="1" objects="1" scenarios="1" formatCells="0" formatColumns="0" formatRows="0" sort="0" autoFilter="0"/>
  <autoFilter ref="C82:K88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123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452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453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294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ROUND(SUM(BE83:BE90), 2)</f>
        <v>0</v>
      </c>
      <c r="G32" s="40"/>
      <c r="H32" s="40"/>
      <c r="I32" s="138">
        <v>0.21</v>
      </c>
      <c r="J32" s="137">
        <f>ROUND(ROUND((SUM(BE83:BE90)),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ROUND(SUM(BF83:BF90), 2)</f>
        <v>0</v>
      </c>
      <c r="G33" s="40"/>
      <c r="H33" s="40"/>
      <c r="I33" s="138">
        <v>0.15</v>
      </c>
      <c r="J33" s="137">
        <f>ROUND(ROUND((SUM(BF83:BF90)),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ROUND(SUM(BG83:BG90),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ROUND(SUM(BH83:BH90),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ROUND(SUM(BI83:BI90),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452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Výkopy - zemní práce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452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Výkopy - zemní práce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SUM(P85:P90)</f>
        <v>0</v>
      </c>
      <c r="Q84" s="186"/>
      <c r="R84" s="187">
        <f>SUM(R85:R90)</f>
        <v>0</v>
      </c>
      <c r="S84" s="186"/>
      <c r="T84" s="188">
        <f>SUM(T85:T90)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SUM(BK85:BK90)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454</v>
      </c>
      <c r="F85" s="194" t="s">
        <v>455</v>
      </c>
      <c r="G85" s="195" t="s">
        <v>366</v>
      </c>
      <c r="H85" s="196">
        <v>15.57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456</v>
      </c>
    </row>
    <row r="86" spans="2:65" s="11" customFormat="1">
      <c r="B86" s="208"/>
      <c r="C86" s="209"/>
      <c r="D86" s="210" t="s">
        <v>299</v>
      </c>
      <c r="E86" s="211" t="s">
        <v>22</v>
      </c>
      <c r="F86" s="212" t="s">
        <v>457</v>
      </c>
      <c r="G86" s="209"/>
      <c r="H86" s="213">
        <v>15.57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299</v>
      </c>
      <c r="AU86" s="219" t="s">
        <v>17</v>
      </c>
      <c r="AV86" s="11" t="s">
        <v>84</v>
      </c>
      <c r="AW86" s="11" t="s">
        <v>39</v>
      </c>
      <c r="AX86" s="11" t="s">
        <v>76</v>
      </c>
      <c r="AY86" s="219" t="s">
        <v>280</v>
      </c>
    </row>
    <row r="87" spans="2:65" s="12" customFormat="1">
      <c r="B87" s="220"/>
      <c r="C87" s="221"/>
      <c r="D87" s="222" t="s">
        <v>299</v>
      </c>
      <c r="E87" s="223" t="s">
        <v>22</v>
      </c>
      <c r="F87" s="224" t="s">
        <v>301</v>
      </c>
      <c r="G87" s="221"/>
      <c r="H87" s="225">
        <v>15.57</v>
      </c>
      <c r="I87" s="226"/>
      <c r="J87" s="221"/>
      <c r="K87" s="221"/>
      <c r="L87" s="227"/>
      <c r="M87" s="228"/>
      <c r="N87" s="229"/>
      <c r="O87" s="229"/>
      <c r="P87" s="229"/>
      <c r="Q87" s="229"/>
      <c r="R87" s="229"/>
      <c r="S87" s="229"/>
      <c r="T87" s="230"/>
      <c r="AT87" s="231" t="s">
        <v>299</v>
      </c>
      <c r="AU87" s="231" t="s">
        <v>17</v>
      </c>
      <c r="AV87" s="12" t="s">
        <v>279</v>
      </c>
      <c r="AW87" s="12" t="s">
        <v>39</v>
      </c>
      <c r="AX87" s="12" t="s">
        <v>17</v>
      </c>
      <c r="AY87" s="231" t="s">
        <v>280</v>
      </c>
    </row>
    <row r="88" spans="2:65" s="1" customFormat="1" ht="22.5" customHeight="1">
      <c r="B88" s="39"/>
      <c r="C88" s="192" t="s">
        <v>84</v>
      </c>
      <c r="D88" s="192" t="s">
        <v>211</v>
      </c>
      <c r="E88" s="193" t="s">
        <v>458</v>
      </c>
      <c r="F88" s="194" t="s">
        <v>459</v>
      </c>
      <c r="G88" s="195" t="s">
        <v>366</v>
      </c>
      <c r="H88" s="196">
        <v>3.8925000000000001</v>
      </c>
      <c r="I88" s="197"/>
      <c r="J88" s="198">
        <f>ROUND(I88*H88,1)</f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17</v>
      </c>
      <c r="BK88" s="203">
        <f>ROUND(I88*H88,1)</f>
        <v>0</v>
      </c>
      <c r="BL88" s="23" t="s">
        <v>284</v>
      </c>
      <c r="BM88" s="23" t="s">
        <v>460</v>
      </c>
    </row>
    <row r="89" spans="2:65" s="11" customFormat="1">
      <c r="B89" s="208"/>
      <c r="C89" s="209"/>
      <c r="D89" s="210" t="s">
        <v>299</v>
      </c>
      <c r="E89" s="211" t="s">
        <v>22</v>
      </c>
      <c r="F89" s="212" t="s">
        <v>461</v>
      </c>
      <c r="G89" s="209"/>
      <c r="H89" s="213">
        <v>3.8925000000000001</v>
      </c>
      <c r="I89" s="214"/>
      <c r="J89" s="209"/>
      <c r="K89" s="209"/>
      <c r="L89" s="215"/>
      <c r="M89" s="216"/>
      <c r="N89" s="217"/>
      <c r="O89" s="217"/>
      <c r="P89" s="217"/>
      <c r="Q89" s="217"/>
      <c r="R89" s="217"/>
      <c r="S89" s="217"/>
      <c r="T89" s="218"/>
      <c r="AT89" s="219" t="s">
        <v>299</v>
      </c>
      <c r="AU89" s="219" t="s">
        <v>17</v>
      </c>
      <c r="AV89" s="11" t="s">
        <v>84</v>
      </c>
      <c r="AW89" s="11" t="s">
        <v>39</v>
      </c>
      <c r="AX89" s="11" t="s">
        <v>76</v>
      </c>
      <c r="AY89" s="219" t="s">
        <v>280</v>
      </c>
    </row>
    <row r="90" spans="2:65" s="12" customFormat="1">
      <c r="B90" s="220"/>
      <c r="C90" s="221"/>
      <c r="D90" s="210" t="s">
        <v>299</v>
      </c>
      <c r="E90" s="246" t="s">
        <v>22</v>
      </c>
      <c r="F90" s="247" t="s">
        <v>301</v>
      </c>
      <c r="G90" s="221"/>
      <c r="H90" s="248">
        <v>3.8925000000000001</v>
      </c>
      <c r="I90" s="226"/>
      <c r="J90" s="221"/>
      <c r="K90" s="221"/>
      <c r="L90" s="227"/>
      <c r="M90" s="252"/>
      <c r="N90" s="253"/>
      <c r="O90" s="253"/>
      <c r="P90" s="253"/>
      <c r="Q90" s="253"/>
      <c r="R90" s="253"/>
      <c r="S90" s="253"/>
      <c r="T90" s="254"/>
      <c r="AT90" s="231" t="s">
        <v>299</v>
      </c>
      <c r="AU90" s="231" t="s">
        <v>17</v>
      </c>
      <c r="AV90" s="12" t="s">
        <v>279</v>
      </c>
      <c r="AW90" s="12" t="s">
        <v>39</v>
      </c>
      <c r="AX90" s="12" t="s">
        <v>17</v>
      </c>
      <c r="AY90" s="231" t="s">
        <v>280</v>
      </c>
    </row>
    <row r="91" spans="2:65" s="1" customFormat="1" ht="6.95" customHeight="1">
      <c r="B91" s="54"/>
      <c r="C91" s="55"/>
      <c r="D91" s="55"/>
      <c r="E91" s="55"/>
      <c r="F91" s="55"/>
      <c r="G91" s="55"/>
      <c r="H91" s="55"/>
      <c r="I91" s="146"/>
      <c r="J91" s="55"/>
      <c r="K91" s="55"/>
      <c r="L91" s="59"/>
    </row>
  </sheetData>
  <sheetProtection password="CC35" sheet="1" objects="1" scenarios="1" formatCells="0" formatColumns="0" formatRows="0" sort="0" autoFilter="0"/>
  <autoFilter ref="C82:K90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125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452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462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ROUND(SUM(BE83:BE92), 2)</f>
        <v>0</v>
      </c>
      <c r="G32" s="40"/>
      <c r="H32" s="40"/>
      <c r="I32" s="138">
        <v>0.21</v>
      </c>
      <c r="J32" s="137">
        <f>ROUND(ROUND((SUM(BE83:BE92)),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ROUND(SUM(BF83:BF92), 2)</f>
        <v>0</v>
      </c>
      <c r="G33" s="40"/>
      <c r="H33" s="40"/>
      <c r="I33" s="138">
        <v>0.15</v>
      </c>
      <c r="J33" s="137">
        <f>ROUND(ROUND((SUM(BF83:BF92)),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ROUND(SUM(BG83:BG92),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ROUND(SUM(BH83:BH92),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ROUND(SUM(BI83:BI92),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452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Sanace stáv. konstrukcí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452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Sanace stáv. konstrukcí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SUM(P85:P92)</f>
        <v>0</v>
      </c>
      <c r="Q84" s="186"/>
      <c r="R84" s="187">
        <f>SUM(R85:R92)</f>
        <v>0</v>
      </c>
      <c r="S84" s="186"/>
      <c r="T84" s="188">
        <f>SUM(T85:T92)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SUM(BK85:BK92)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463</v>
      </c>
      <c r="F85" s="194" t="s">
        <v>464</v>
      </c>
      <c r="G85" s="195" t="s">
        <v>297</v>
      </c>
      <c r="H85" s="196">
        <v>62.28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465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466</v>
      </c>
      <c r="F86" s="194" t="s">
        <v>398</v>
      </c>
      <c r="G86" s="195" t="s">
        <v>297</v>
      </c>
      <c r="H86" s="196">
        <v>216.96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467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468</v>
      </c>
      <c r="G87" s="209"/>
      <c r="H87" s="213">
        <v>216.96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22" t="s">
        <v>299</v>
      </c>
      <c r="E88" s="223" t="s">
        <v>22</v>
      </c>
      <c r="F88" s="224" t="s">
        <v>301</v>
      </c>
      <c r="G88" s="221"/>
      <c r="H88" s="225">
        <v>216.96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22.5" customHeight="1">
      <c r="B89" s="39"/>
      <c r="C89" s="192" t="s">
        <v>288</v>
      </c>
      <c r="D89" s="192" t="s">
        <v>211</v>
      </c>
      <c r="E89" s="193" t="s">
        <v>469</v>
      </c>
      <c r="F89" s="194" t="s">
        <v>470</v>
      </c>
      <c r="G89" s="195" t="s">
        <v>297</v>
      </c>
      <c r="H89" s="196">
        <v>216.96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471</v>
      </c>
    </row>
    <row r="90" spans="2:65" s="13" customFormat="1">
      <c r="B90" s="232"/>
      <c r="C90" s="233"/>
      <c r="D90" s="210" t="s">
        <v>299</v>
      </c>
      <c r="E90" s="234" t="s">
        <v>22</v>
      </c>
      <c r="F90" s="235" t="s">
        <v>472</v>
      </c>
      <c r="G90" s="233"/>
      <c r="H90" s="236" t="s">
        <v>22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299</v>
      </c>
      <c r="AU90" s="242" t="s">
        <v>17</v>
      </c>
      <c r="AV90" s="13" t="s">
        <v>17</v>
      </c>
      <c r="AW90" s="13" t="s">
        <v>39</v>
      </c>
      <c r="AX90" s="13" t="s">
        <v>76</v>
      </c>
      <c r="AY90" s="242" t="s">
        <v>280</v>
      </c>
    </row>
    <row r="91" spans="2:65" s="11" customFormat="1">
      <c r="B91" s="208"/>
      <c r="C91" s="209"/>
      <c r="D91" s="210" t="s">
        <v>299</v>
      </c>
      <c r="E91" s="211" t="s">
        <v>22</v>
      </c>
      <c r="F91" s="212" t="s">
        <v>468</v>
      </c>
      <c r="G91" s="209"/>
      <c r="H91" s="213">
        <v>216.96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299</v>
      </c>
      <c r="AU91" s="219" t="s">
        <v>17</v>
      </c>
      <c r="AV91" s="11" t="s">
        <v>84</v>
      </c>
      <c r="AW91" s="11" t="s">
        <v>39</v>
      </c>
      <c r="AX91" s="11" t="s">
        <v>76</v>
      </c>
      <c r="AY91" s="219" t="s">
        <v>280</v>
      </c>
    </row>
    <row r="92" spans="2:65" s="12" customFormat="1">
      <c r="B92" s="220"/>
      <c r="C92" s="221"/>
      <c r="D92" s="210" t="s">
        <v>299</v>
      </c>
      <c r="E92" s="246" t="s">
        <v>22</v>
      </c>
      <c r="F92" s="247" t="s">
        <v>301</v>
      </c>
      <c r="G92" s="221"/>
      <c r="H92" s="248">
        <v>216.96</v>
      </c>
      <c r="I92" s="226"/>
      <c r="J92" s="221"/>
      <c r="K92" s="221"/>
      <c r="L92" s="227"/>
      <c r="M92" s="252"/>
      <c r="N92" s="253"/>
      <c r="O92" s="253"/>
      <c r="P92" s="253"/>
      <c r="Q92" s="253"/>
      <c r="R92" s="253"/>
      <c r="S92" s="253"/>
      <c r="T92" s="254"/>
      <c r="AT92" s="231" t="s">
        <v>299</v>
      </c>
      <c r="AU92" s="231" t="s">
        <v>17</v>
      </c>
      <c r="AV92" s="12" t="s">
        <v>279</v>
      </c>
      <c r="AW92" s="12" t="s">
        <v>39</v>
      </c>
      <c r="AX92" s="12" t="s">
        <v>17</v>
      </c>
      <c r="AY92" s="231" t="s">
        <v>280</v>
      </c>
    </row>
    <row r="93" spans="2:65" s="1" customFormat="1" ht="6.95" customHeight="1">
      <c r="B93" s="54"/>
      <c r="C93" s="55"/>
      <c r="D93" s="55"/>
      <c r="E93" s="55"/>
      <c r="F93" s="55"/>
      <c r="G93" s="55"/>
      <c r="H93" s="55"/>
      <c r="I93" s="146"/>
      <c r="J93" s="55"/>
      <c r="K93" s="55"/>
      <c r="L93" s="59"/>
    </row>
  </sheetData>
  <sheetProtection password="CC35" sheet="1" objects="1" scenarios="1" formatCells="0" formatColumns="0" formatRows="0" sort="0" autoFilter="0"/>
  <autoFilter ref="C82:K92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127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452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473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ROUND(SUM(BE83:BE101), 2)</f>
        <v>0</v>
      </c>
      <c r="G32" s="40"/>
      <c r="H32" s="40"/>
      <c r="I32" s="138">
        <v>0.21</v>
      </c>
      <c r="J32" s="137">
        <f>ROUND(ROUND((SUM(BE83:BE101)),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ROUND(SUM(BF83:BF101), 2)</f>
        <v>0</v>
      </c>
      <c r="G33" s="40"/>
      <c r="H33" s="40"/>
      <c r="I33" s="138">
        <v>0.15</v>
      </c>
      <c r="J33" s="137">
        <f>ROUND(ROUND((SUM(BF83:BF101)),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ROUND(SUM(BG83:BG101),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ROUND(SUM(BH83:BH101),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ROUND(SUM(BI83:BI101),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452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C - Podzemní konstrukce (perimetr)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452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C - Podzemní konstrukce (perimetr)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SUM(P85:P101)</f>
        <v>0</v>
      </c>
      <c r="Q84" s="186"/>
      <c r="R84" s="187">
        <f>SUM(R85:R101)</f>
        <v>0</v>
      </c>
      <c r="S84" s="186"/>
      <c r="T84" s="188">
        <f>SUM(T85:T101)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SUM(BK85:BK101)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474</v>
      </c>
      <c r="F85" s="194" t="s">
        <v>475</v>
      </c>
      <c r="G85" s="195" t="s">
        <v>297</v>
      </c>
      <c r="H85" s="196">
        <v>31.14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476</v>
      </c>
    </row>
    <row r="86" spans="2:65" s="13" customFormat="1">
      <c r="B86" s="232"/>
      <c r="C86" s="233"/>
      <c r="D86" s="210" t="s">
        <v>299</v>
      </c>
      <c r="E86" s="234" t="s">
        <v>22</v>
      </c>
      <c r="F86" s="235" t="s">
        <v>477</v>
      </c>
      <c r="G86" s="233"/>
      <c r="H86" s="236" t="s">
        <v>22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299</v>
      </c>
      <c r="AU86" s="242" t="s">
        <v>17</v>
      </c>
      <c r="AV86" s="13" t="s">
        <v>17</v>
      </c>
      <c r="AW86" s="13" t="s">
        <v>39</v>
      </c>
      <c r="AX86" s="13" t="s">
        <v>76</v>
      </c>
      <c r="AY86" s="242" t="s">
        <v>280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478</v>
      </c>
      <c r="G87" s="209"/>
      <c r="H87" s="213">
        <v>31.14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22" t="s">
        <v>299</v>
      </c>
      <c r="E88" s="223" t="s">
        <v>22</v>
      </c>
      <c r="F88" s="224" t="s">
        <v>301</v>
      </c>
      <c r="G88" s="221"/>
      <c r="H88" s="225">
        <v>31.14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22.5" customHeight="1">
      <c r="B89" s="39"/>
      <c r="C89" s="192" t="s">
        <v>84</v>
      </c>
      <c r="D89" s="192" t="s">
        <v>211</v>
      </c>
      <c r="E89" s="193" t="s">
        <v>479</v>
      </c>
      <c r="F89" s="194" t="s">
        <v>480</v>
      </c>
      <c r="G89" s="195" t="s">
        <v>297</v>
      </c>
      <c r="H89" s="196">
        <v>31.14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481</v>
      </c>
    </row>
    <row r="90" spans="2:65" s="13" customFormat="1">
      <c r="B90" s="232"/>
      <c r="C90" s="233"/>
      <c r="D90" s="210" t="s">
        <v>299</v>
      </c>
      <c r="E90" s="234" t="s">
        <v>22</v>
      </c>
      <c r="F90" s="235" t="s">
        <v>482</v>
      </c>
      <c r="G90" s="233"/>
      <c r="H90" s="236" t="s">
        <v>22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299</v>
      </c>
      <c r="AU90" s="242" t="s">
        <v>17</v>
      </c>
      <c r="AV90" s="13" t="s">
        <v>17</v>
      </c>
      <c r="AW90" s="13" t="s">
        <v>39</v>
      </c>
      <c r="AX90" s="13" t="s">
        <v>76</v>
      </c>
      <c r="AY90" s="242" t="s">
        <v>280</v>
      </c>
    </row>
    <row r="91" spans="2:65" s="11" customFormat="1">
      <c r="B91" s="208"/>
      <c r="C91" s="209"/>
      <c r="D91" s="210" t="s">
        <v>299</v>
      </c>
      <c r="E91" s="211" t="s">
        <v>22</v>
      </c>
      <c r="F91" s="212" t="s">
        <v>478</v>
      </c>
      <c r="G91" s="209"/>
      <c r="H91" s="213">
        <v>31.14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299</v>
      </c>
      <c r="AU91" s="219" t="s">
        <v>17</v>
      </c>
      <c r="AV91" s="11" t="s">
        <v>84</v>
      </c>
      <c r="AW91" s="11" t="s">
        <v>39</v>
      </c>
      <c r="AX91" s="11" t="s">
        <v>76</v>
      </c>
      <c r="AY91" s="219" t="s">
        <v>280</v>
      </c>
    </row>
    <row r="92" spans="2:65" s="12" customFormat="1">
      <c r="B92" s="220"/>
      <c r="C92" s="221"/>
      <c r="D92" s="222" t="s">
        <v>299</v>
      </c>
      <c r="E92" s="223" t="s">
        <v>22</v>
      </c>
      <c r="F92" s="224" t="s">
        <v>301</v>
      </c>
      <c r="G92" s="221"/>
      <c r="H92" s="225">
        <v>31.14</v>
      </c>
      <c r="I92" s="226"/>
      <c r="J92" s="221"/>
      <c r="K92" s="221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299</v>
      </c>
      <c r="AU92" s="231" t="s">
        <v>17</v>
      </c>
      <c r="AV92" s="12" t="s">
        <v>279</v>
      </c>
      <c r="AW92" s="12" t="s">
        <v>39</v>
      </c>
      <c r="AX92" s="12" t="s">
        <v>17</v>
      </c>
      <c r="AY92" s="231" t="s">
        <v>280</v>
      </c>
    </row>
    <row r="93" spans="2:65" s="1" customFormat="1" ht="22.5" customHeight="1">
      <c r="B93" s="39"/>
      <c r="C93" s="192" t="s">
        <v>288</v>
      </c>
      <c r="D93" s="192" t="s">
        <v>211</v>
      </c>
      <c r="E93" s="193" t="s">
        <v>483</v>
      </c>
      <c r="F93" s="194" t="s">
        <v>484</v>
      </c>
      <c r="G93" s="195" t="s">
        <v>366</v>
      </c>
      <c r="H93" s="196">
        <v>16.8156</v>
      </c>
      <c r="I93" s="197"/>
      <c r="J93" s="198">
        <f>ROUND(I93*H93,1)</f>
        <v>0</v>
      </c>
      <c r="K93" s="194" t="s">
        <v>22</v>
      </c>
      <c r="L93" s="59"/>
      <c r="M93" s="199" t="s">
        <v>22</v>
      </c>
      <c r="N93" s="200" t="s">
        <v>47</v>
      </c>
      <c r="O93" s="40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284</v>
      </c>
      <c r="AT93" s="23" t="s">
        <v>211</v>
      </c>
      <c r="AU93" s="23" t="s">
        <v>17</v>
      </c>
      <c r="AY93" s="23" t="s">
        <v>280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17</v>
      </c>
      <c r="BK93" s="203">
        <f>ROUND(I93*H93,1)</f>
        <v>0</v>
      </c>
      <c r="BL93" s="23" t="s">
        <v>284</v>
      </c>
      <c r="BM93" s="23" t="s">
        <v>485</v>
      </c>
    </row>
    <row r="94" spans="2:65" s="13" customFormat="1">
      <c r="B94" s="232"/>
      <c r="C94" s="233"/>
      <c r="D94" s="210" t="s">
        <v>299</v>
      </c>
      <c r="E94" s="234" t="s">
        <v>22</v>
      </c>
      <c r="F94" s="235" t="s">
        <v>482</v>
      </c>
      <c r="G94" s="233"/>
      <c r="H94" s="236" t="s">
        <v>22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299</v>
      </c>
      <c r="AU94" s="242" t="s">
        <v>17</v>
      </c>
      <c r="AV94" s="13" t="s">
        <v>17</v>
      </c>
      <c r="AW94" s="13" t="s">
        <v>39</v>
      </c>
      <c r="AX94" s="13" t="s">
        <v>76</v>
      </c>
      <c r="AY94" s="242" t="s">
        <v>280</v>
      </c>
    </row>
    <row r="95" spans="2:65" s="11" customFormat="1">
      <c r="B95" s="208"/>
      <c r="C95" s="209"/>
      <c r="D95" s="210" t="s">
        <v>299</v>
      </c>
      <c r="E95" s="211" t="s">
        <v>22</v>
      </c>
      <c r="F95" s="212" t="s">
        <v>486</v>
      </c>
      <c r="G95" s="209"/>
      <c r="H95" s="213">
        <v>16.8156</v>
      </c>
      <c r="I95" s="214"/>
      <c r="J95" s="209"/>
      <c r="K95" s="209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299</v>
      </c>
      <c r="AU95" s="219" t="s">
        <v>17</v>
      </c>
      <c r="AV95" s="11" t="s">
        <v>84</v>
      </c>
      <c r="AW95" s="11" t="s">
        <v>39</v>
      </c>
      <c r="AX95" s="11" t="s">
        <v>76</v>
      </c>
      <c r="AY95" s="219" t="s">
        <v>280</v>
      </c>
    </row>
    <row r="96" spans="2:65" s="12" customFormat="1">
      <c r="B96" s="220"/>
      <c r="C96" s="221"/>
      <c r="D96" s="222" t="s">
        <v>299</v>
      </c>
      <c r="E96" s="223" t="s">
        <v>22</v>
      </c>
      <c r="F96" s="224" t="s">
        <v>301</v>
      </c>
      <c r="G96" s="221"/>
      <c r="H96" s="225">
        <v>16.8156</v>
      </c>
      <c r="I96" s="226"/>
      <c r="J96" s="221"/>
      <c r="K96" s="221"/>
      <c r="L96" s="227"/>
      <c r="M96" s="228"/>
      <c r="N96" s="229"/>
      <c r="O96" s="229"/>
      <c r="P96" s="229"/>
      <c r="Q96" s="229"/>
      <c r="R96" s="229"/>
      <c r="S96" s="229"/>
      <c r="T96" s="230"/>
      <c r="AT96" s="231" t="s">
        <v>299</v>
      </c>
      <c r="AU96" s="231" t="s">
        <v>17</v>
      </c>
      <c r="AV96" s="12" t="s">
        <v>279</v>
      </c>
      <c r="AW96" s="12" t="s">
        <v>39</v>
      </c>
      <c r="AX96" s="12" t="s">
        <v>17</v>
      </c>
      <c r="AY96" s="231" t="s">
        <v>280</v>
      </c>
    </row>
    <row r="97" spans="2:65" s="1" customFormat="1" ht="22.5" customHeight="1">
      <c r="B97" s="39"/>
      <c r="C97" s="192" t="s">
        <v>279</v>
      </c>
      <c r="D97" s="192" t="s">
        <v>211</v>
      </c>
      <c r="E97" s="193" t="s">
        <v>487</v>
      </c>
      <c r="F97" s="194" t="s">
        <v>488</v>
      </c>
      <c r="G97" s="195" t="s">
        <v>307</v>
      </c>
      <c r="H97" s="196">
        <v>64.5</v>
      </c>
      <c r="I97" s="197"/>
      <c r="J97" s="198">
        <f>ROUND(I97*H97,1)</f>
        <v>0</v>
      </c>
      <c r="K97" s="194" t="s">
        <v>22</v>
      </c>
      <c r="L97" s="59"/>
      <c r="M97" s="199" t="s">
        <v>22</v>
      </c>
      <c r="N97" s="200" t="s">
        <v>47</v>
      </c>
      <c r="O97" s="40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284</v>
      </c>
      <c r="AT97" s="23" t="s">
        <v>211</v>
      </c>
      <c r="AU97" s="23" t="s">
        <v>17</v>
      </c>
      <c r="AY97" s="23" t="s">
        <v>280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17</v>
      </c>
      <c r="BK97" s="203">
        <f>ROUND(I97*H97,1)</f>
        <v>0</v>
      </c>
      <c r="BL97" s="23" t="s">
        <v>284</v>
      </c>
      <c r="BM97" s="23" t="s">
        <v>489</v>
      </c>
    </row>
    <row r="98" spans="2:65" s="1" customFormat="1" ht="22.5" customHeight="1">
      <c r="B98" s="39"/>
      <c r="C98" s="192" t="s">
        <v>329</v>
      </c>
      <c r="D98" s="192" t="s">
        <v>211</v>
      </c>
      <c r="E98" s="193" t="s">
        <v>490</v>
      </c>
      <c r="F98" s="194" t="s">
        <v>491</v>
      </c>
      <c r="G98" s="195" t="s">
        <v>366</v>
      </c>
      <c r="H98" s="196">
        <v>2.9024999999999999</v>
      </c>
      <c r="I98" s="197"/>
      <c r="J98" s="198">
        <f>ROUND(I98*H98,1)</f>
        <v>0</v>
      </c>
      <c r="K98" s="194" t="s">
        <v>22</v>
      </c>
      <c r="L98" s="59"/>
      <c r="M98" s="199" t="s">
        <v>22</v>
      </c>
      <c r="N98" s="200" t="s">
        <v>47</v>
      </c>
      <c r="O98" s="40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284</v>
      </c>
      <c r="AT98" s="23" t="s">
        <v>211</v>
      </c>
      <c r="AU98" s="23" t="s">
        <v>17</v>
      </c>
      <c r="AY98" s="23" t="s">
        <v>280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17</v>
      </c>
      <c r="BK98" s="203">
        <f>ROUND(I98*H98,1)</f>
        <v>0</v>
      </c>
      <c r="BL98" s="23" t="s">
        <v>284</v>
      </c>
      <c r="BM98" s="23" t="s">
        <v>492</v>
      </c>
    </row>
    <row r="99" spans="2:65" s="13" customFormat="1">
      <c r="B99" s="232"/>
      <c r="C99" s="233"/>
      <c r="D99" s="210" t="s">
        <v>299</v>
      </c>
      <c r="E99" s="234" t="s">
        <v>22</v>
      </c>
      <c r="F99" s="235" t="s">
        <v>493</v>
      </c>
      <c r="G99" s="233"/>
      <c r="H99" s="236" t="s">
        <v>22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299</v>
      </c>
      <c r="AU99" s="242" t="s">
        <v>17</v>
      </c>
      <c r="AV99" s="13" t="s">
        <v>17</v>
      </c>
      <c r="AW99" s="13" t="s">
        <v>39</v>
      </c>
      <c r="AX99" s="13" t="s">
        <v>76</v>
      </c>
      <c r="AY99" s="242" t="s">
        <v>280</v>
      </c>
    </row>
    <row r="100" spans="2:65" s="11" customFormat="1">
      <c r="B100" s="208"/>
      <c r="C100" s="209"/>
      <c r="D100" s="210" t="s">
        <v>299</v>
      </c>
      <c r="E100" s="211" t="s">
        <v>22</v>
      </c>
      <c r="F100" s="212" t="s">
        <v>494</v>
      </c>
      <c r="G100" s="209"/>
      <c r="H100" s="213">
        <v>2.9024999999999999</v>
      </c>
      <c r="I100" s="214"/>
      <c r="J100" s="209"/>
      <c r="K100" s="209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299</v>
      </c>
      <c r="AU100" s="219" t="s">
        <v>17</v>
      </c>
      <c r="AV100" s="11" t="s">
        <v>84</v>
      </c>
      <c r="AW100" s="11" t="s">
        <v>39</v>
      </c>
      <c r="AX100" s="11" t="s">
        <v>76</v>
      </c>
      <c r="AY100" s="219" t="s">
        <v>280</v>
      </c>
    </row>
    <row r="101" spans="2:65" s="12" customFormat="1">
      <c r="B101" s="220"/>
      <c r="C101" s="221"/>
      <c r="D101" s="210" t="s">
        <v>299</v>
      </c>
      <c r="E101" s="246" t="s">
        <v>22</v>
      </c>
      <c r="F101" s="247" t="s">
        <v>301</v>
      </c>
      <c r="G101" s="221"/>
      <c r="H101" s="248">
        <v>2.9024999999999999</v>
      </c>
      <c r="I101" s="226"/>
      <c r="J101" s="221"/>
      <c r="K101" s="221"/>
      <c r="L101" s="227"/>
      <c r="M101" s="252"/>
      <c r="N101" s="253"/>
      <c r="O101" s="253"/>
      <c r="P101" s="253"/>
      <c r="Q101" s="253"/>
      <c r="R101" s="253"/>
      <c r="S101" s="253"/>
      <c r="T101" s="254"/>
      <c r="AT101" s="231" t="s">
        <v>299</v>
      </c>
      <c r="AU101" s="231" t="s">
        <v>17</v>
      </c>
      <c r="AV101" s="12" t="s">
        <v>279</v>
      </c>
      <c r="AW101" s="12" t="s">
        <v>39</v>
      </c>
      <c r="AX101" s="12" t="s">
        <v>17</v>
      </c>
      <c r="AY101" s="231" t="s">
        <v>280</v>
      </c>
    </row>
    <row r="102" spans="2:65" s="1" customFormat="1" ht="6.95" customHeight="1">
      <c r="B102" s="54"/>
      <c r="C102" s="55"/>
      <c r="D102" s="55"/>
      <c r="E102" s="55"/>
      <c r="F102" s="55"/>
      <c r="G102" s="55"/>
      <c r="H102" s="55"/>
      <c r="I102" s="146"/>
      <c r="J102" s="55"/>
      <c r="K102" s="55"/>
      <c r="L102" s="59"/>
    </row>
  </sheetData>
  <sheetProtection password="CC35" sheet="1" objects="1" scenarios="1" formatCells="0" formatColumns="0" formatRows="0" sort="0" autoFilter="0"/>
  <autoFilter ref="C82:K101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129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452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495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ROUND(SUM(BE83:BE103), 2)</f>
        <v>0</v>
      </c>
      <c r="G32" s="40"/>
      <c r="H32" s="40"/>
      <c r="I32" s="138">
        <v>0.21</v>
      </c>
      <c r="J32" s="137">
        <f>ROUND(ROUND((SUM(BE83:BE103)),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ROUND(SUM(BF83:BF103), 2)</f>
        <v>0</v>
      </c>
      <c r="G33" s="40"/>
      <c r="H33" s="40"/>
      <c r="I33" s="138">
        <v>0.15</v>
      </c>
      <c r="J33" s="137">
        <f>ROUND(ROUND((SUM(BF83:BF103)),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ROUND(SUM(BG83:BG103),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ROUND(SUM(BH83:BH103),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ROUND(SUM(BI83:BI103),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452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D - Nadzemní konstrukce (sokl)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452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D - Nadzemní konstrukce (sokl)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SUM(P85:P103)</f>
        <v>0</v>
      </c>
      <c r="Q84" s="186"/>
      <c r="R84" s="187">
        <f>SUM(R85:R103)</f>
        <v>0</v>
      </c>
      <c r="S84" s="186"/>
      <c r="T84" s="188">
        <f>SUM(T85:T103)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SUM(BK85:BK103)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496</v>
      </c>
      <c r="F85" s="194" t="s">
        <v>497</v>
      </c>
      <c r="G85" s="195" t="s">
        <v>297</v>
      </c>
      <c r="H85" s="196">
        <v>181.16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498</v>
      </c>
    </row>
    <row r="86" spans="2:65" s="11" customFormat="1">
      <c r="B86" s="208"/>
      <c r="C86" s="209"/>
      <c r="D86" s="210" t="s">
        <v>299</v>
      </c>
      <c r="E86" s="211" t="s">
        <v>22</v>
      </c>
      <c r="F86" s="212" t="s">
        <v>499</v>
      </c>
      <c r="G86" s="209"/>
      <c r="H86" s="213">
        <v>181.16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299</v>
      </c>
      <c r="AU86" s="219" t="s">
        <v>17</v>
      </c>
      <c r="AV86" s="11" t="s">
        <v>84</v>
      </c>
      <c r="AW86" s="11" t="s">
        <v>39</v>
      </c>
      <c r="AX86" s="11" t="s">
        <v>76</v>
      </c>
      <c r="AY86" s="219" t="s">
        <v>280</v>
      </c>
    </row>
    <row r="87" spans="2:65" s="12" customFormat="1">
      <c r="B87" s="220"/>
      <c r="C87" s="221"/>
      <c r="D87" s="222" t="s">
        <v>299</v>
      </c>
      <c r="E87" s="223" t="s">
        <v>22</v>
      </c>
      <c r="F87" s="224" t="s">
        <v>301</v>
      </c>
      <c r="G87" s="221"/>
      <c r="H87" s="225">
        <v>181.16</v>
      </c>
      <c r="I87" s="226"/>
      <c r="J87" s="221"/>
      <c r="K87" s="221"/>
      <c r="L87" s="227"/>
      <c r="M87" s="228"/>
      <c r="N87" s="229"/>
      <c r="O87" s="229"/>
      <c r="P87" s="229"/>
      <c r="Q87" s="229"/>
      <c r="R87" s="229"/>
      <c r="S87" s="229"/>
      <c r="T87" s="230"/>
      <c r="AT87" s="231" t="s">
        <v>299</v>
      </c>
      <c r="AU87" s="231" t="s">
        <v>17</v>
      </c>
      <c r="AV87" s="12" t="s">
        <v>279</v>
      </c>
      <c r="AW87" s="12" t="s">
        <v>39</v>
      </c>
      <c r="AX87" s="12" t="s">
        <v>17</v>
      </c>
      <c r="AY87" s="231" t="s">
        <v>280</v>
      </c>
    </row>
    <row r="88" spans="2:65" s="1" customFormat="1" ht="31.5" customHeight="1">
      <c r="B88" s="39"/>
      <c r="C88" s="192" t="s">
        <v>84</v>
      </c>
      <c r="D88" s="192" t="s">
        <v>211</v>
      </c>
      <c r="E88" s="193" t="s">
        <v>500</v>
      </c>
      <c r="F88" s="194" t="s">
        <v>501</v>
      </c>
      <c r="G88" s="195" t="s">
        <v>297</v>
      </c>
      <c r="H88" s="196">
        <v>1.08</v>
      </c>
      <c r="I88" s="197"/>
      <c r="J88" s="198">
        <f>ROUND(I88*H88,1)</f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17</v>
      </c>
      <c r="BK88" s="203">
        <f>ROUND(I88*H88,1)</f>
        <v>0</v>
      </c>
      <c r="BL88" s="23" t="s">
        <v>284</v>
      </c>
      <c r="BM88" s="23" t="s">
        <v>502</v>
      </c>
    </row>
    <row r="89" spans="2:65" s="11" customFormat="1">
      <c r="B89" s="208"/>
      <c r="C89" s="209"/>
      <c r="D89" s="210" t="s">
        <v>299</v>
      </c>
      <c r="E89" s="211" t="s">
        <v>22</v>
      </c>
      <c r="F89" s="212" t="s">
        <v>503</v>
      </c>
      <c r="G89" s="209"/>
      <c r="H89" s="213">
        <v>1.08</v>
      </c>
      <c r="I89" s="214"/>
      <c r="J89" s="209"/>
      <c r="K89" s="209"/>
      <c r="L89" s="215"/>
      <c r="M89" s="216"/>
      <c r="N89" s="217"/>
      <c r="O89" s="217"/>
      <c r="P89" s="217"/>
      <c r="Q89" s="217"/>
      <c r="R89" s="217"/>
      <c r="S89" s="217"/>
      <c r="T89" s="218"/>
      <c r="AT89" s="219" t="s">
        <v>299</v>
      </c>
      <c r="AU89" s="219" t="s">
        <v>17</v>
      </c>
      <c r="AV89" s="11" t="s">
        <v>84</v>
      </c>
      <c r="AW89" s="11" t="s">
        <v>39</v>
      </c>
      <c r="AX89" s="11" t="s">
        <v>76</v>
      </c>
      <c r="AY89" s="219" t="s">
        <v>280</v>
      </c>
    </row>
    <row r="90" spans="2:65" s="12" customFormat="1">
      <c r="B90" s="220"/>
      <c r="C90" s="221"/>
      <c r="D90" s="222" t="s">
        <v>299</v>
      </c>
      <c r="E90" s="223" t="s">
        <v>22</v>
      </c>
      <c r="F90" s="224" t="s">
        <v>301</v>
      </c>
      <c r="G90" s="221"/>
      <c r="H90" s="225">
        <v>1.08</v>
      </c>
      <c r="I90" s="226"/>
      <c r="J90" s="221"/>
      <c r="K90" s="221"/>
      <c r="L90" s="227"/>
      <c r="M90" s="228"/>
      <c r="N90" s="229"/>
      <c r="O90" s="229"/>
      <c r="P90" s="229"/>
      <c r="Q90" s="229"/>
      <c r="R90" s="229"/>
      <c r="S90" s="229"/>
      <c r="T90" s="230"/>
      <c r="AT90" s="231" t="s">
        <v>299</v>
      </c>
      <c r="AU90" s="231" t="s">
        <v>17</v>
      </c>
      <c r="AV90" s="12" t="s">
        <v>279</v>
      </c>
      <c r="AW90" s="12" t="s">
        <v>39</v>
      </c>
      <c r="AX90" s="12" t="s">
        <v>17</v>
      </c>
      <c r="AY90" s="231" t="s">
        <v>280</v>
      </c>
    </row>
    <row r="91" spans="2:65" s="1" customFormat="1" ht="22.5" customHeight="1">
      <c r="B91" s="39"/>
      <c r="C91" s="192" t="s">
        <v>288</v>
      </c>
      <c r="D91" s="192" t="s">
        <v>211</v>
      </c>
      <c r="E91" s="193" t="s">
        <v>504</v>
      </c>
      <c r="F91" s="194" t="s">
        <v>505</v>
      </c>
      <c r="G91" s="195" t="s">
        <v>297</v>
      </c>
      <c r="H91" s="196">
        <v>0.52500000000000002</v>
      </c>
      <c r="I91" s="197"/>
      <c r="J91" s="198">
        <f>ROUND(I91*H91,1)</f>
        <v>0</v>
      </c>
      <c r="K91" s="194" t="s">
        <v>22</v>
      </c>
      <c r="L91" s="59"/>
      <c r="M91" s="199" t="s">
        <v>22</v>
      </c>
      <c r="N91" s="200" t="s">
        <v>47</v>
      </c>
      <c r="O91" s="40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284</v>
      </c>
      <c r="AT91" s="23" t="s">
        <v>211</v>
      </c>
      <c r="AU91" s="23" t="s">
        <v>17</v>
      </c>
      <c r="AY91" s="23" t="s">
        <v>280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17</v>
      </c>
      <c r="BK91" s="203">
        <f>ROUND(I91*H91,1)</f>
        <v>0</v>
      </c>
      <c r="BL91" s="23" t="s">
        <v>284</v>
      </c>
      <c r="BM91" s="23" t="s">
        <v>506</v>
      </c>
    </row>
    <row r="92" spans="2:65" s="11" customFormat="1">
      <c r="B92" s="208"/>
      <c r="C92" s="209"/>
      <c r="D92" s="210" t="s">
        <v>299</v>
      </c>
      <c r="E92" s="211" t="s">
        <v>22</v>
      </c>
      <c r="F92" s="212" t="s">
        <v>507</v>
      </c>
      <c r="G92" s="209"/>
      <c r="H92" s="213">
        <v>0.52500000000000002</v>
      </c>
      <c r="I92" s="214"/>
      <c r="J92" s="209"/>
      <c r="K92" s="209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299</v>
      </c>
      <c r="AU92" s="219" t="s">
        <v>17</v>
      </c>
      <c r="AV92" s="11" t="s">
        <v>84</v>
      </c>
      <c r="AW92" s="11" t="s">
        <v>39</v>
      </c>
      <c r="AX92" s="11" t="s">
        <v>76</v>
      </c>
      <c r="AY92" s="219" t="s">
        <v>280</v>
      </c>
    </row>
    <row r="93" spans="2:65" s="12" customFormat="1">
      <c r="B93" s="220"/>
      <c r="C93" s="221"/>
      <c r="D93" s="222" t="s">
        <v>299</v>
      </c>
      <c r="E93" s="223" t="s">
        <v>22</v>
      </c>
      <c r="F93" s="224" t="s">
        <v>301</v>
      </c>
      <c r="G93" s="221"/>
      <c r="H93" s="225">
        <v>0.52500000000000002</v>
      </c>
      <c r="I93" s="226"/>
      <c r="J93" s="221"/>
      <c r="K93" s="221"/>
      <c r="L93" s="227"/>
      <c r="M93" s="228"/>
      <c r="N93" s="229"/>
      <c r="O93" s="229"/>
      <c r="P93" s="229"/>
      <c r="Q93" s="229"/>
      <c r="R93" s="229"/>
      <c r="S93" s="229"/>
      <c r="T93" s="230"/>
      <c r="AT93" s="231" t="s">
        <v>299</v>
      </c>
      <c r="AU93" s="231" t="s">
        <v>17</v>
      </c>
      <c r="AV93" s="12" t="s">
        <v>279</v>
      </c>
      <c r="AW93" s="12" t="s">
        <v>39</v>
      </c>
      <c r="AX93" s="12" t="s">
        <v>17</v>
      </c>
      <c r="AY93" s="231" t="s">
        <v>280</v>
      </c>
    </row>
    <row r="94" spans="2:65" s="1" customFormat="1" ht="22.5" customHeight="1">
      <c r="B94" s="39"/>
      <c r="C94" s="192" t="s">
        <v>279</v>
      </c>
      <c r="D94" s="192" t="s">
        <v>211</v>
      </c>
      <c r="E94" s="193" t="s">
        <v>508</v>
      </c>
      <c r="F94" s="194" t="s">
        <v>509</v>
      </c>
      <c r="G94" s="195" t="s">
        <v>366</v>
      </c>
      <c r="H94" s="196">
        <v>0.105</v>
      </c>
      <c r="I94" s="197"/>
      <c r="J94" s="198">
        <f>ROUND(I94*H94,1)</f>
        <v>0</v>
      </c>
      <c r="K94" s="194" t="s">
        <v>22</v>
      </c>
      <c r="L94" s="59"/>
      <c r="M94" s="199" t="s">
        <v>22</v>
      </c>
      <c r="N94" s="200" t="s">
        <v>47</v>
      </c>
      <c r="O94" s="40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284</v>
      </c>
      <c r="AT94" s="23" t="s">
        <v>211</v>
      </c>
      <c r="AU94" s="23" t="s">
        <v>17</v>
      </c>
      <c r="AY94" s="23" t="s">
        <v>280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17</v>
      </c>
      <c r="BK94" s="203">
        <f>ROUND(I94*H94,1)</f>
        <v>0</v>
      </c>
      <c r="BL94" s="23" t="s">
        <v>284</v>
      </c>
      <c r="BM94" s="23" t="s">
        <v>510</v>
      </c>
    </row>
    <row r="95" spans="2:65" s="11" customFormat="1">
      <c r="B95" s="208"/>
      <c r="C95" s="209"/>
      <c r="D95" s="210" t="s">
        <v>299</v>
      </c>
      <c r="E95" s="211" t="s">
        <v>22</v>
      </c>
      <c r="F95" s="212" t="s">
        <v>511</v>
      </c>
      <c r="G95" s="209"/>
      <c r="H95" s="213">
        <v>0.105</v>
      </c>
      <c r="I95" s="214"/>
      <c r="J95" s="209"/>
      <c r="K95" s="209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299</v>
      </c>
      <c r="AU95" s="219" t="s">
        <v>17</v>
      </c>
      <c r="AV95" s="11" t="s">
        <v>84</v>
      </c>
      <c r="AW95" s="11" t="s">
        <v>39</v>
      </c>
      <c r="AX95" s="11" t="s">
        <v>76</v>
      </c>
      <c r="AY95" s="219" t="s">
        <v>280</v>
      </c>
    </row>
    <row r="96" spans="2:65" s="12" customFormat="1">
      <c r="B96" s="220"/>
      <c r="C96" s="221"/>
      <c r="D96" s="222" t="s">
        <v>299</v>
      </c>
      <c r="E96" s="223" t="s">
        <v>22</v>
      </c>
      <c r="F96" s="224" t="s">
        <v>301</v>
      </c>
      <c r="G96" s="221"/>
      <c r="H96" s="225">
        <v>0.105</v>
      </c>
      <c r="I96" s="226"/>
      <c r="J96" s="221"/>
      <c r="K96" s="221"/>
      <c r="L96" s="227"/>
      <c r="M96" s="228"/>
      <c r="N96" s="229"/>
      <c r="O96" s="229"/>
      <c r="P96" s="229"/>
      <c r="Q96" s="229"/>
      <c r="R96" s="229"/>
      <c r="S96" s="229"/>
      <c r="T96" s="230"/>
      <c r="AT96" s="231" t="s">
        <v>299</v>
      </c>
      <c r="AU96" s="231" t="s">
        <v>17</v>
      </c>
      <c r="AV96" s="12" t="s">
        <v>279</v>
      </c>
      <c r="AW96" s="12" t="s">
        <v>39</v>
      </c>
      <c r="AX96" s="12" t="s">
        <v>17</v>
      </c>
      <c r="AY96" s="231" t="s">
        <v>280</v>
      </c>
    </row>
    <row r="97" spans="2:65" s="1" customFormat="1" ht="22.5" customHeight="1">
      <c r="B97" s="39"/>
      <c r="C97" s="192" t="s">
        <v>329</v>
      </c>
      <c r="D97" s="192" t="s">
        <v>211</v>
      </c>
      <c r="E97" s="193" t="s">
        <v>512</v>
      </c>
      <c r="F97" s="194" t="s">
        <v>513</v>
      </c>
      <c r="G97" s="195" t="s">
        <v>297</v>
      </c>
      <c r="H97" s="196">
        <v>21.212499999999999</v>
      </c>
      <c r="I97" s="197"/>
      <c r="J97" s="198">
        <f>ROUND(I97*H97,1)</f>
        <v>0</v>
      </c>
      <c r="K97" s="194" t="s">
        <v>22</v>
      </c>
      <c r="L97" s="59"/>
      <c r="M97" s="199" t="s">
        <v>22</v>
      </c>
      <c r="N97" s="200" t="s">
        <v>47</v>
      </c>
      <c r="O97" s="40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284</v>
      </c>
      <c r="AT97" s="23" t="s">
        <v>211</v>
      </c>
      <c r="AU97" s="23" t="s">
        <v>17</v>
      </c>
      <c r="AY97" s="23" t="s">
        <v>280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17</v>
      </c>
      <c r="BK97" s="203">
        <f>ROUND(I97*H97,1)</f>
        <v>0</v>
      </c>
      <c r="BL97" s="23" t="s">
        <v>284</v>
      </c>
      <c r="BM97" s="23" t="s">
        <v>514</v>
      </c>
    </row>
    <row r="98" spans="2:65" s="11" customFormat="1">
      <c r="B98" s="208"/>
      <c r="C98" s="209"/>
      <c r="D98" s="210" t="s">
        <v>299</v>
      </c>
      <c r="E98" s="211" t="s">
        <v>22</v>
      </c>
      <c r="F98" s="212" t="s">
        <v>515</v>
      </c>
      <c r="G98" s="209"/>
      <c r="H98" s="213">
        <v>21.212499999999999</v>
      </c>
      <c r="I98" s="214"/>
      <c r="J98" s="209"/>
      <c r="K98" s="209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299</v>
      </c>
      <c r="AU98" s="219" t="s">
        <v>17</v>
      </c>
      <c r="AV98" s="11" t="s">
        <v>84</v>
      </c>
      <c r="AW98" s="11" t="s">
        <v>39</v>
      </c>
      <c r="AX98" s="11" t="s">
        <v>76</v>
      </c>
      <c r="AY98" s="219" t="s">
        <v>280</v>
      </c>
    </row>
    <row r="99" spans="2:65" s="12" customFormat="1">
      <c r="B99" s="220"/>
      <c r="C99" s="221"/>
      <c r="D99" s="222" t="s">
        <v>299</v>
      </c>
      <c r="E99" s="223" t="s">
        <v>22</v>
      </c>
      <c r="F99" s="224" t="s">
        <v>301</v>
      </c>
      <c r="G99" s="221"/>
      <c r="H99" s="225">
        <v>21.212499999999999</v>
      </c>
      <c r="I99" s="226"/>
      <c r="J99" s="221"/>
      <c r="K99" s="221"/>
      <c r="L99" s="227"/>
      <c r="M99" s="228"/>
      <c r="N99" s="229"/>
      <c r="O99" s="229"/>
      <c r="P99" s="229"/>
      <c r="Q99" s="229"/>
      <c r="R99" s="229"/>
      <c r="S99" s="229"/>
      <c r="T99" s="230"/>
      <c r="AT99" s="231" t="s">
        <v>299</v>
      </c>
      <c r="AU99" s="231" t="s">
        <v>17</v>
      </c>
      <c r="AV99" s="12" t="s">
        <v>279</v>
      </c>
      <c r="AW99" s="12" t="s">
        <v>39</v>
      </c>
      <c r="AX99" s="12" t="s">
        <v>17</v>
      </c>
      <c r="AY99" s="231" t="s">
        <v>280</v>
      </c>
    </row>
    <row r="100" spans="2:65" s="1" customFormat="1" ht="44.25" customHeight="1">
      <c r="B100" s="39"/>
      <c r="C100" s="192" t="s">
        <v>333</v>
      </c>
      <c r="D100" s="192" t="s">
        <v>211</v>
      </c>
      <c r="E100" s="193" t="s">
        <v>516</v>
      </c>
      <c r="F100" s="194" t="s">
        <v>517</v>
      </c>
      <c r="G100" s="195" t="s">
        <v>297</v>
      </c>
      <c r="H100" s="196">
        <v>203.45249999999999</v>
      </c>
      <c r="I100" s="197"/>
      <c r="J100" s="198">
        <f>ROUND(I100*H100,1)</f>
        <v>0</v>
      </c>
      <c r="K100" s="194" t="s">
        <v>22</v>
      </c>
      <c r="L100" s="59"/>
      <c r="M100" s="199" t="s">
        <v>22</v>
      </c>
      <c r="N100" s="200" t="s">
        <v>47</v>
      </c>
      <c r="O100" s="40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284</v>
      </c>
      <c r="AT100" s="23" t="s">
        <v>211</v>
      </c>
      <c r="AU100" s="23" t="s">
        <v>17</v>
      </c>
      <c r="AY100" s="23" t="s">
        <v>280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17</v>
      </c>
      <c r="BK100" s="203">
        <f>ROUND(I100*H100,1)</f>
        <v>0</v>
      </c>
      <c r="BL100" s="23" t="s">
        <v>284</v>
      </c>
      <c r="BM100" s="23" t="s">
        <v>518</v>
      </c>
    </row>
    <row r="101" spans="2:65" s="13" customFormat="1">
      <c r="B101" s="232"/>
      <c r="C101" s="233"/>
      <c r="D101" s="210" t="s">
        <v>299</v>
      </c>
      <c r="E101" s="234" t="s">
        <v>22</v>
      </c>
      <c r="F101" s="235" t="s">
        <v>519</v>
      </c>
      <c r="G101" s="233"/>
      <c r="H101" s="236" t="s">
        <v>22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299</v>
      </c>
      <c r="AU101" s="242" t="s">
        <v>17</v>
      </c>
      <c r="AV101" s="13" t="s">
        <v>17</v>
      </c>
      <c r="AW101" s="13" t="s">
        <v>39</v>
      </c>
      <c r="AX101" s="13" t="s">
        <v>76</v>
      </c>
      <c r="AY101" s="242" t="s">
        <v>280</v>
      </c>
    </row>
    <row r="102" spans="2:65" s="11" customFormat="1">
      <c r="B102" s="208"/>
      <c r="C102" s="209"/>
      <c r="D102" s="210" t="s">
        <v>299</v>
      </c>
      <c r="E102" s="211" t="s">
        <v>22</v>
      </c>
      <c r="F102" s="212" t="s">
        <v>520</v>
      </c>
      <c r="G102" s="209"/>
      <c r="H102" s="213">
        <v>203.45249999999999</v>
      </c>
      <c r="I102" s="214"/>
      <c r="J102" s="209"/>
      <c r="K102" s="209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299</v>
      </c>
      <c r="AU102" s="219" t="s">
        <v>17</v>
      </c>
      <c r="AV102" s="11" t="s">
        <v>84</v>
      </c>
      <c r="AW102" s="11" t="s">
        <v>39</v>
      </c>
      <c r="AX102" s="11" t="s">
        <v>76</v>
      </c>
      <c r="AY102" s="219" t="s">
        <v>280</v>
      </c>
    </row>
    <row r="103" spans="2:65" s="12" customFormat="1">
      <c r="B103" s="220"/>
      <c r="C103" s="221"/>
      <c r="D103" s="210" t="s">
        <v>299</v>
      </c>
      <c r="E103" s="246" t="s">
        <v>22</v>
      </c>
      <c r="F103" s="247" t="s">
        <v>301</v>
      </c>
      <c r="G103" s="221"/>
      <c r="H103" s="248">
        <v>203.45249999999999</v>
      </c>
      <c r="I103" s="226"/>
      <c r="J103" s="221"/>
      <c r="K103" s="221"/>
      <c r="L103" s="227"/>
      <c r="M103" s="252"/>
      <c r="N103" s="253"/>
      <c r="O103" s="253"/>
      <c r="P103" s="253"/>
      <c r="Q103" s="253"/>
      <c r="R103" s="253"/>
      <c r="S103" s="253"/>
      <c r="T103" s="254"/>
      <c r="AT103" s="231" t="s">
        <v>299</v>
      </c>
      <c r="AU103" s="231" t="s">
        <v>17</v>
      </c>
      <c r="AV103" s="12" t="s">
        <v>279</v>
      </c>
      <c r="AW103" s="12" t="s">
        <v>39</v>
      </c>
      <c r="AX103" s="12" t="s">
        <v>17</v>
      </c>
      <c r="AY103" s="231" t="s">
        <v>280</v>
      </c>
    </row>
    <row r="104" spans="2:65" s="1" customFormat="1" ht="6.95" customHeight="1">
      <c r="B104" s="54"/>
      <c r="C104" s="55"/>
      <c r="D104" s="55"/>
      <c r="E104" s="55"/>
      <c r="F104" s="55"/>
      <c r="G104" s="55"/>
      <c r="H104" s="55"/>
      <c r="I104" s="146"/>
      <c r="J104" s="55"/>
      <c r="K104" s="55"/>
      <c r="L104" s="59"/>
    </row>
  </sheetData>
  <sheetProtection password="CC35" sheet="1" objects="1" scenarios="1" formatCells="0" formatColumns="0" formatRows="0" sort="0" autoFilter="0"/>
  <autoFilter ref="C82:K103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134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521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522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ROUND(SUM(BE83:BE97), 2)</f>
        <v>0</v>
      </c>
      <c r="G32" s="40"/>
      <c r="H32" s="40"/>
      <c r="I32" s="138">
        <v>0.21</v>
      </c>
      <c r="J32" s="137">
        <f>ROUND(ROUND((SUM(BE83:BE97)),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ROUND(SUM(BF83:BF97), 2)</f>
        <v>0</v>
      </c>
      <c r="G33" s="40"/>
      <c r="H33" s="40"/>
      <c r="I33" s="138">
        <v>0.15</v>
      </c>
      <c r="J33" s="137">
        <f>ROUND(ROUND((SUM(BF83:BF97)),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521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Okna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521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Okna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SUM(P85:P97)</f>
        <v>0</v>
      </c>
      <c r="Q84" s="186"/>
      <c r="R84" s="187">
        <f>SUM(R85:R97)</f>
        <v>0</v>
      </c>
      <c r="S84" s="186"/>
      <c r="T84" s="188">
        <f>SUM(T85:T97)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SUM(BK85:BK97)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523</v>
      </c>
      <c r="F85" s="194" t="s">
        <v>524</v>
      </c>
      <c r="G85" s="195" t="s">
        <v>312</v>
      </c>
      <c r="H85" s="196">
        <v>6</v>
      </c>
      <c r="I85" s="197"/>
      <c r="J85" s="198">
        <f t="shared" ref="J85:J97" si="0"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 t="shared" ref="P85:P97" si="1">O85*H85</f>
        <v>0</v>
      </c>
      <c r="Q85" s="201">
        <v>0</v>
      </c>
      <c r="R85" s="201">
        <f t="shared" ref="R85:R97" si="2">Q85*H85</f>
        <v>0</v>
      </c>
      <c r="S85" s="201">
        <v>0</v>
      </c>
      <c r="T85" s="202">
        <f t="shared" ref="T85:T97" si="3"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 t="shared" ref="BE85:BE97" si="4">IF(N85="základní",J85,0)</f>
        <v>0</v>
      </c>
      <c r="BF85" s="203">
        <f t="shared" ref="BF85:BF97" si="5">IF(N85="snížená",J85,0)</f>
        <v>0</v>
      </c>
      <c r="BG85" s="203">
        <f t="shared" ref="BG85:BG97" si="6">IF(N85="zákl. přenesená",J85,0)</f>
        <v>0</v>
      </c>
      <c r="BH85" s="203">
        <f t="shared" ref="BH85:BH97" si="7">IF(N85="sníž. přenesená",J85,0)</f>
        <v>0</v>
      </c>
      <c r="BI85" s="203">
        <f t="shared" ref="BI85:BI97" si="8">IF(N85="nulová",J85,0)</f>
        <v>0</v>
      </c>
      <c r="BJ85" s="23" t="s">
        <v>17</v>
      </c>
      <c r="BK85" s="203">
        <f t="shared" ref="BK85:BK97" si="9">ROUND(I85*H85,1)</f>
        <v>0</v>
      </c>
      <c r="BL85" s="23" t="s">
        <v>284</v>
      </c>
      <c r="BM85" s="23" t="s">
        <v>525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526</v>
      </c>
      <c r="F86" s="194" t="s">
        <v>527</v>
      </c>
      <c r="G86" s="195" t="s">
        <v>312</v>
      </c>
      <c r="H86" s="196">
        <v>7</v>
      </c>
      <c r="I86" s="197"/>
      <c r="J86" s="198">
        <f t="shared" si="0"/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17</v>
      </c>
      <c r="BK86" s="203">
        <f t="shared" si="9"/>
        <v>0</v>
      </c>
      <c r="BL86" s="23" t="s">
        <v>284</v>
      </c>
      <c r="BM86" s="23" t="s">
        <v>528</v>
      </c>
    </row>
    <row r="87" spans="2:65" s="1" customFormat="1" ht="31.5" customHeight="1">
      <c r="B87" s="39"/>
      <c r="C87" s="192" t="s">
        <v>288</v>
      </c>
      <c r="D87" s="192" t="s">
        <v>211</v>
      </c>
      <c r="E87" s="193" t="s">
        <v>529</v>
      </c>
      <c r="F87" s="194" t="s">
        <v>530</v>
      </c>
      <c r="G87" s="195" t="s">
        <v>312</v>
      </c>
      <c r="H87" s="196">
        <v>3</v>
      </c>
      <c r="I87" s="197"/>
      <c r="J87" s="198">
        <f t="shared" si="0"/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17</v>
      </c>
      <c r="BK87" s="203">
        <f t="shared" si="9"/>
        <v>0</v>
      </c>
      <c r="BL87" s="23" t="s">
        <v>284</v>
      </c>
      <c r="BM87" s="23" t="s">
        <v>531</v>
      </c>
    </row>
    <row r="88" spans="2:65" s="1" customFormat="1" ht="31.5" customHeight="1">
      <c r="B88" s="39"/>
      <c r="C88" s="192" t="s">
        <v>279</v>
      </c>
      <c r="D88" s="192" t="s">
        <v>211</v>
      </c>
      <c r="E88" s="193" t="s">
        <v>532</v>
      </c>
      <c r="F88" s="194" t="s">
        <v>533</v>
      </c>
      <c r="G88" s="195" t="s">
        <v>312</v>
      </c>
      <c r="H88" s="196">
        <v>2</v>
      </c>
      <c r="I88" s="197"/>
      <c r="J88" s="198">
        <f t="shared" si="0"/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17</v>
      </c>
      <c r="BK88" s="203">
        <f t="shared" si="9"/>
        <v>0</v>
      </c>
      <c r="BL88" s="23" t="s">
        <v>284</v>
      </c>
      <c r="BM88" s="23" t="s">
        <v>534</v>
      </c>
    </row>
    <row r="89" spans="2:65" s="1" customFormat="1" ht="31.5" customHeight="1">
      <c r="B89" s="39"/>
      <c r="C89" s="192" t="s">
        <v>329</v>
      </c>
      <c r="D89" s="192" t="s">
        <v>211</v>
      </c>
      <c r="E89" s="193" t="s">
        <v>535</v>
      </c>
      <c r="F89" s="194" t="s">
        <v>536</v>
      </c>
      <c r="G89" s="195" t="s">
        <v>312</v>
      </c>
      <c r="H89" s="196">
        <v>7</v>
      </c>
      <c r="I89" s="197"/>
      <c r="J89" s="198">
        <f t="shared" si="0"/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17</v>
      </c>
      <c r="BK89" s="203">
        <f t="shared" si="9"/>
        <v>0</v>
      </c>
      <c r="BL89" s="23" t="s">
        <v>284</v>
      </c>
      <c r="BM89" s="23" t="s">
        <v>537</v>
      </c>
    </row>
    <row r="90" spans="2:65" s="1" customFormat="1" ht="44.25" customHeight="1">
      <c r="B90" s="39"/>
      <c r="C90" s="192" t="s">
        <v>333</v>
      </c>
      <c r="D90" s="192" t="s">
        <v>211</v>
      </c>
      <c r="E90" s="193" t="s">
        <v>538</v>
      </c>
      <c r="F90" s="194" t="s">
        <v>539</v>
      </c>
      <c r="G90" s="195" t="s">
        <v>312</v>
      </c>
      <c r="H90" s="196">
        <v>10</v>
      </c>
      <c r="I90" s="197"/>
      <c r="J90" s="198">
        <f t="shared" si="0"/>
        <v>0</v>
      </c>
      <c r="K90" s="194" t="s">
        <v>22</v>
      </c>
      <c r="L90" s="59"/>
      <c r="M90" s="199" t="s">
        <v>22</v>
      </c>
      <c r="N90" s="200" t="s">
        <v>47</v>
      </c>
      <c r="O90" s="40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284</v>
      </c>
      <c r="AT90" s="23" t="s">
        <v>211</v>
      </c>
      <c r="AU90" s="23" t="s">
        <v>17</v>
      </c>
      <c r="AY90" s="23" t="s">
        <v>280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17</v>
      </c>
      <c r="BK90" s="203">
        <f t="shared" si="9"/>
        <v>0</v>
      </c>
      <c r="BL90" s="23" t="s">
        <v>284</v>
      </c>
      <c r="BM90" s="23" t="s">
        <v>540</v>
      </c>
    </row>
    <row r="91" spans="2:65" s="1" customFormat="1" ht="31.5" customHeight="1">
      <c r="B91" s="39"/>
      <c r="C91" s="192" t="s">
        <v>337</v>
      </c>
      <c r="D91" s="192" t="s">
        <v>211</v>
      </c>
      <c r="E91" s="193" t="s">
        <v>541</v>
      </c>
      <c r="F91" s="194" t="s">
        <v>542</v>
      </c>
      <c r="G91" s="195" t="s">
        <v>312</v>
      </c>
      <c r="H91" s="196">
        <v>1</v>
      </c>
      <c r="I91" s="197"/>
      <c r="J91" s="198">
        <f t="shared" si="0"/>
        <v>0</v>
      </c>
      <c r="K91" s="194" t="s">
        <v>22</v>
      </c>
      <c r="L91" s="59"/>
      <c r="M91" s="199" t="s">
        <v>22</v>
      </c>
      <c r="N91" s="200" t="s">
        <v>47</v>
      </c>
      <c r="O91" s="40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3" t="s">
        <v>284</v>
      </c>
      <c r="AT91" s="23" t="s">
        <v>211</v>
      </c>
      <c r="AU91" s="23" t="s">
        <v>17</v>
      </c>
      <c r="AY91" s="23" t="s">
        <v>280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3" t="s">
        <v>17</v>
      </c>
      <c r="BK91" s="203">
        <f t="shared" si="9"/>
        <v>0</v>
      </c>
      <c r="BL91" s="23" t="s">
        <v>284</v>
      </c>
      <c r="BM91" s="23" t="s">
        <v>543</v>
      </c>
    </row>
    <row r="92" spans="2:65" s="1" customFormat="1" ht="31.5" customHeight="1">
      <c r="B92" s="39"/>
      <c r="C92" s="192" t="s">
        <v>341</v>
      </c>
      <c r="D92" s="192" t="s">
        <v>211</v>
      </c>
      <c r="E92" s="193" t="s">
        <v>544</v>
      </c>
      <c r="F92" s="194" t="s">
        <v>545</v>
      </c>
      <c r="G92" s="195" t="s">
        <v>312</v>
      </c>
      <c r="H92" s="196">
        <v>2</v>
      </c>
      <c r="I92" s="197"/>
      <c r="J92" s="198">
        <f t="shared" si="0"/>
        <v>0</v>
      </c>
      <c r="K92" s="194" t="s">
        <v>22</v>
      </c>
      <c r="L92" s="59"/>
      <c r="M92" s="199" t="s">
        <v>22</v>
      </c>
      <c r="N92" s="200" t="s">
        <v>47</v>
      </c>
      <c r="O92" s="40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AR92" s="23" t="s">
        <v>284</v>
      </c>
      <c r="AT92" s="23" t="s">
        <v>211</v>
      </c>
      <c r="AU92" s="23" t="s">
        <v>17</v>
      </c>
      <c r="AY92" s="23" t="s">
        <v>280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3" t="s">
        <v>17</v>
      </c>
      <c r="BK92" s="203">
        <f t="shared" si="9"/>
        <v>0</v>
      </c>
      <c r="BL92" s="23" t="s">
        <v>284</v>
      </c>
      <c r="BM92" s="23" t="s">
        <v>546</v>
      </c>
    </row>
    <row r="93" spans="2:65" s="1" customFormat="1" ht="31.5" customHeight="1">
      <c r="B93" s="39"/>
      <c r="C93" s="192" t="s">
        <v>345</v>
      </c>
      <c r="D93" s="192" t="s">
        <v>211</v>
      </c>
      <c r="E93" s="193" t="s">
        <v>547</v>
      </c>
      <c r="F93" s="194" t="s">
        <v>548</v>
      </c>
      <c r="G93" s="195" t="s">
        <v>312</v>
      </c>
      <c r="H93" s="196">
        <v>6</v>
      </c>
      <c r="I93" s="197"/>
      <c r="J93" s="198">
        <f t="shared" si="0"/>
        <v>0</v>
      </c>
      <c r="K93" s="194" t="s">
        <v>22</v>
      </c>
      <c r="L93" s="59"/>
      <c r="M93" s="199" t="s">
        <v>22</v>
      </c>
      <c r="N93" s="200" t="s">
        <v>47</v>
      </c>
      <c r="O93" s="40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AR93" s="23" t="s">
        <v>284</v>
      </c>
      <c r="AT93" s="23" t="s">
        <v>211</v>
      </c>
      <c r="AU93" s="23" t="s">
        <v>17</v>
      </c>
      <c r="AY93" s="23" t="s">
        <v>280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3" t="s">
        <v>17</v>
      </c>
      <c r="BK93" s="203">
        <f t="shared" si="9"/>
        <v>0</v>
      </c>
      <c r="BL93" s="23" t="s">
        <v>284</v>
      </c>
      <c r="BM93" s="23" t="s">
        <v>549</v>
      </c>
    </row>
    <row r="94" spans="2:65" s="1" customFormat="1" ht="31.5" customHeight="1">
      <c r="B94" s="39"/>
      <c r="C94" s="192" t="s">
        <v>187</v>
      </c>
      <c r="D94" s="192" t="s">
        <v>211</v>
      </c>
      <c r="E94" s="193" t="s">
        <v>550</v>
      </c>
      <c r="F94" s="194" t="s">
        <v>551</v>
      </c>
      <c r="G94" s="195" t="s">
        <v>312</v>
      </c>
      <c r="H94" s="196">
        <v>2</v>
      </c>
      <c r="I94" s="197"/>
      <c r="J94" s="198">
        <f t="shared" si="0"/>
        <v>0</v>
      </c>
      <c r="K94" s="194" t="s">
        <v>22</v>
      </c>
      <c r="L94" s="59"/>
      <c r="M94" s="199" t="s">
        <v>22</v>
      </c>
      <c r="N94" s="200" t="s">
        <v>47</v>
      </c>
      <c r="O94" s="40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AR94" s="23" t="s">
        <v>284</v>
      </c>
      <c r="AT94" s="23" t="s">
        <v>211</v>
      </c>
      <c r="AU94" s="23" t="s">
        <v>17</v>
      </c>
      <c r="AY94" s="23" t="s">
        <v>280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23" t="s">
        <v>17</v>
      </c>
      <c r="BK94" s="203">
        <f t="shared" si="9"/>
        <v>0</v>
      </c>
      <c r="BL94" s="23" t="s">
        <v>284</v>
      </c>
      <c r="BM94" s="23" t="s">
        <v>552</v>
      </c>
    </row>
    <row r="95" spans="2:65" s="1" customFormat="1" ht="31.5" customHeight="1">
      <c r="B95" s="39"/>
      <c r="C95" s="192" t="s">
        <v>214</v>
      </c>
      <c r="D95" s="192" t="s">
        <v>211</v>
      </c>
      <c r="E95" s="193" t="s">
        <v>553</v>
      </c>
      <c r="F95" s="194" t="s">
        <v>554</v>
      </c>
      <c r="G95" s="195" t="s">
        <v>312</v>
      </c>
      <c r="H95" s="196">
        <v>4</v>
      </c>
      <c r="I95" s="197"/>
      <c r="J95" s="198">
        <f t="shared" si="0"/>
        <v>0</v>
      </c>
      <c r="K95" s="194" t="s">
        <v>22</v>
      </c>
      <c r="L95" s="59"/>
      <c r="M95" s="199" t="s">
        <v>22</v>
      </c>
      <c r="N95" s="200" t="s">
        <v>47</v>
      </c>
      <c r="O95" s="40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3" t="s">
        <v>284</v>
      </c>
      <c r="AT95" s="23" t="s">
        <v>211</v>
      </c>
      <c r="AU95" s="23" t="s">
        <v>17</v>
      </c>
      <c r="AY95" s="23" t="s">
        <v>280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3" t="s">
        <v>17</v>
      </c>
      <c r="BK95" s="203">
        <f t="shared" si="9"/>
        <v>0</v>
      </c>
      <c r="BL95" s="23" t="s">
        <v>284</v>
      </c>
      <c r="BM95" s="23" t="s">
        <v>555</v>
      </c>
    </row>
    <row r="96" spans="2:65" s="1" customFormat="1" ht="31.5" customHeight="1">
      <c r="B96" s="39"/>
      <c r="C96" s="192" t="s">
        <v>223</v>
      </c>
      <c r="D96" s="192" t="s">
        <v>211</v>
      </c>
      <c r="E96" s="193" t="s">
        <v>556</v>
      </c>
      <c r="F96" s="194" t="s">
        <v>557</v>
      </c>
      <c r="G96" s="195" t="s">
        <v>312</v>
      </c>
      <c r="H96" s="196">
        <v>1</v>
      </c>
      <c r="I96" s="197"/>
      <c r="J96" s="198">
        <f t="shared" si="0"/>
        <v>0</v>
      </c>
      <c r="K96" s="194" t="s">
        <v>22</v>
      </c>
      <c r="L96" s="59"/>
      <c r="M96" s="199" t="s">
        <v>22</v>
      </c>
      <c r="N96" s="200" t="s">
        <v>47</v>
      </c>
      <c r="O96" s="40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3" t="s">
        <v>284</v>
      </c>
      <c r="AT96" s="23" t="s">
        <v>211</v>
      </c>
      <c r="AU96" s="23" t="s">
        <v>17</v>
      </c>
      <c r="AY96" s="23" t="s">
        <v>280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3" t="s">
        <v>17</v>
      </c>
      <c r="BK96" s="203">
        <f t="shared" si="9"/>
        <v>0</v>
      </c>
      <c r="BL96" s="23" t="s">
        <v>284</v>
      </c>
      <c r="BM96" s="23" t="s">
        <v>558</v>
      </c>
    </row>
    <row r="97" spans="2:65" s="1" customFormat="1" ht="31.5" customHeight="1">
      <c r="B97" s="39"/>
      <c r="C97" s="192" t="s">
        <v>232</v>
      </c>
      <c r="D97" s="192" t="s">
        <v>211</v>
      </c>
      <c r="E97" s="193" t="s">
        <v>559</v>
      </c>
      <c r="F97" s="194" t="s">
        <v>560</v>
      </c>
      <c r="G97" s="195" t="s">
        <v>312</v>
      </c>
      <c r="H97" s="196">
        <v>1</v>
      </c>
      <c r="I97" s="197"/>
      <c r="J97" s="198">
        <f t="shared" si="0"/>
        <v>0</v>
      </c>
      <c r="K97" s="194" t="s">
        <v>22</v>
      </c>
      <c r="L97" s="59"/>
      <c r="M97" s="199" t="s">
        <v>22</v>
      </c>
      <c r="N97" s="204" t="s">
        <v>47</v>
      </c>
      <c r="O97" s="205"/>
      <c r="P97" s="206">
        <f t="shared" si="1"/>
        <v>0</v>
      </c>
      <c r="Q97" s="206">
        <v>0</v>
      </c>
      <c r="R97" s="206">
        <f t="shared" si="2"/>
        <v>0</v>
      </c>
      <c r="S97" s="206">
        <v>0</v>
      </c>
      <c r="T97" s="207">
        <f t="shared" si="3"/>
        <v>0</v>
      </c>
      <c r="AR97" s="23" t="s">
        <v>284</v>
      </c>
      <c r="AT97" s="23" t="s">
        <v>211</v>
      </c>
      <c r="AU97" s="23" t="s">
        <v>17</v>
      </c>
      <c r="AY97" s="23" t="s">
        <v>280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3" t="s">
        <v>17</v>
      </c>
      <c r="BK97" s="203">
        <f t="shared" si="9"/>
        <v>0</v>
      </c>
      <c r="BL97" s="23" t="s">
        <v>284</v>
      </c>
      <c r="BM97" s="23" t="s">
        <v>561</v>
      </c>
    </row>
    <row r="98" spans="2:65" s="1" customFormat="1" ht="6.95" customHeight="1">
      <c r="B98" s="54"/>
      <c r="C98" s="55"/>
      <c r="D98" s="55"/>
      <c r="E98" s="55"/>
      <c r="F98" s="55"/>
      <c r="G98" s="55"/>
      <c r="H98" s="55"/>
      <c r="I98" s="146"/>
      <c r="J98" s="55"/>
      <c r="K98" s="55"/>
      <c r="L98" s="59"/>
    </row>
  </sheetData>
  <sheetProtection password="CC35" sheet="1" objects="1" scenarios="1" formatCells="0" formatColumns="0" formatRows="0" sort="0" autoFilter="0"/>
  <autoFilter ref="C82:K97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136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521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562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ROUND(SUM(BE83:BE87), 2)</f>
        <v>0</v>
      </c>
      <c r="G32" s="40"/>
      <c r="H32" s="40"/>
      <c r="I32" s="138">
        <v>0.21</v>
      </c>
      <c r="J32" s="137">
        <f>ROUND(ROUND((SUM(BE83:BE87)),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ROUND(SUM(BF83:BF87), 2)</f>
        <v>0</v>
      </c>
      <c r="G33" s="40"/>
      <c r="H33" s="40"/>
      <c r="I33" s="138">
        <v>0.15</v>
      </c>
      <c r="J33" s="137">
        <f>ROUND(ROUND((SUM(BF83:BF87)),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521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Dveře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521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Dveře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SUM(P85:P87)</f>
        <v>0</v>
      </c>
      <c r="Q84" s="186"/>
      <c r="R84" s="187">
        <f>SUM(R85:R87)</f>
        <v>0</v>
      </c>
      <c r="S84" s="186"/>
      <c r="T84" s="188">
        <f>SUM(T85:T87)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SUM(BK85:BK87)</f>
        <v>0</v>
      </c>
    </row>
    <row r="85" spans="2:65" s="1" customFormat="1" ht="44.25" customHeight="1">
      <c r="B85" s="39"/>
      <c r="C85" s="192" t="s">
        <v>17</v>
      </c>
      <c r="D85" s="192" t="s">
        <v>211</v>
      </c>
      <c r="E85" s="193" t="s">
        <v>563</v>
      </c>
      <c r="F85" s="194" t="s">
        <v>564</v>
      </c>
      <c r="G85" s="195" t="s">
        <v>312</v>
      </c>
      <c r="H85" s="196">
        <v>1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565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566</v>
      </c>
      <c r="F86" s="194" t="s">
        <v>567</v>
      </c>
      <c r="G86" s="195" t="s">
        <v>312</v>
      </c>
      <c r="H86" s="196">
        <v>1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568</v>
      </c>
    </row>
    <row r="87" spans="2:65" s="1" customFormat="1" ht="44.25" customHeight="1">
      <c r="B87" s="39"/>
      <c r="C87" s="192" t="s">
        <v>288</v>
      </c>
      <c r="D87" s="192" t="s">
        <v>211</v>
      </c>
      <c r="E87" s="193" t="s">
        <v>569</v>
      </c>
      <c r="F87" s="194" t="s">
        <v>570</v>
      </c>
      <c r="G87" s="195" t="s">
        <v>312</v>
      </c>
      <c r="H87" s="196">
        <v>1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4" t="s">
        <v>47</v>
      </c>
      <c r="O87" s="20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571</v>
      </c>
    </row>
    <row r="88" spans="2:65" s="1" customFormat="1" ht="6.95" customHeight="1">
      <c r="B88" s="54"/>
      <c r="C88" s="55"/>
      <c r="D88" s="55"/>
      <c r="E88" s="55"/>
      <c r="F88" s="55"/>
      <c r="G88" s="55"/>
      <c r="H88" s="55"/>
      <c r="I88" s="146"/>
      <c r="J88" s="55"/>
      <c r="K88" s="55"/>
      <c r="L88" s="59"/>
    </row>
  </sheetData>
  <sheetProtection password="CC35" sheet="1" objects="1" scenarios="1" formatCells="0" formatColumns="0" formatRows="0" sort="0" autoFilter="0"/>
  <autoFilter ref="C82:K87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141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572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573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34.5" customHeight="1">
      <c r="B26" s="128"/>
      <c r="C26" s="129"/>
      <c r="D26" s="129"/>
      <c r="E26" s="368" t="s">
        <v>575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572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LOP VÝCHOD - konstrukce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572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LOP VÝCHOD - konstrukce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576</v>
      </c>
      <c r="F85" s="194" t="s">
        <v>577</v>
      </c>
      <c r="G85" s="195" t="s">
        <v>297</v>
      </c>
      <c r="H85" s="196">
        <v>8.4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578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579</v>
      </c>
      <c r="F86" s="194" t="s">
        <v>580</v>
      </c>
      <c r="G86" s="195" t="s">
        <v>297</v>
      </c>
      <c r="H86" s="196">
        <v>0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581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 activeCell="J19" sqref="J1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89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253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255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ROUND(SUM(BE83:BE87), 2)</f>
        <v>0</v>
      </c>
      <c r="G32" s="40"/>
      <c r="H32" s="40"/>
      <c r="I32" s="138">
        <v>0.21</v>
      </c>
      <c r="J32" s="137">
        <f>ROUND(ROUND((SUM(BE83:BE87)),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ROUND(SUM(BF83:BF87), 2)</f>
        <v>0</v>
      </c>
      <c r="G33" s="40"/>
      <c r="H33" s="40"/>
      <c r="I33" s="138">
        <v>0.15</v>
      </c>
      <c r="J33" s="137">
        <f>ROUND(ROUND((SUM(BF83:BF87)),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253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Zařízení staveniště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253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Zařízení staveniště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SUM(P85:P87)</f>
        <v>0</v>
      </c>
      <c r="Q84" s="186"/>
      <c r="R84" s="187">
        <f>SUM(R85:R87)</f>
        <v>0</v>
      </c>
      <c r="S84" s="186"/>
      <c r="T84" s="188">
        <f>SUM(T85:T87)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SUM(BK85:BK87)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281</v>
      </c>
      <c r="F85" s="194" t="s">
        <v>282</v>
      </c>
      <c r="G85" s="195" t="s">
        <v>283</v>
      </c>
      <c r="H85" s="196">
        <v>1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285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286</v>
      </c>
      <c r="F86" s="194" t="s">
        <v>87</v>
      </c>
      <c r="G86" s="195" t="s">
        <v>283</v>
      </c>
      <c r="H86" s="196">
        <v>1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287</v>
      </c>
    </row>
    <row r="87" spans="2:65" s="1" customFormat="1" ht="22.5" customHeight="1">
      <c r="B87" s="39"/>
      <c r="C87" s="192" t="s">
        <v>288</v>
      </c>
      <c r="D87" s="192" t="s">
        <v>211</v>
      </c>
      <c r="E87" s="193" t="s">
        <v>289</v>
      </c>
      <c r="F87" s="194" t="s">
        <v>290</v>
      </c>
      <c r="G87" s="195" t="s">
        <v>283</v>
      </c>
      <c r="H87" s="196">
        <v>1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4" t="s">
        <v>47</v>
      </c>
      <c r="O87" s="20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291</v>
      </c>
    </row>
    <row r="88" spans="2:65" s="1" customFormat="1" ht="6.95" customHeight="1">
      <c r="B88" s="54"/>
      <c r="C88" s="55"/>
      <c r="D88" s="55"/>
      <c r="E88" s="55"/>
      <c r="F88" s="55"/>
      <c r="G88" s="55"/>
      <c r="H88" s="55"/>
      <c r="I88" s="146"/>
      <c r="J88" s="55"/>
      <c r="K88" s="55"/>
      <c r="L88" s="59"/>
    </row>
  </sheetData>
  <sheetProtection password="CC35" sheet="1" objects="1" scenarios="1" formatCells="0" formatColumns="0" formatRows="0" sort="0" autoFilter="0"/>
  <autoFilter ref="C82:K87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143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572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582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583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ROUND(SUM(BE83:BE89), 2)</f>
        <v>0</v>
      </c>
      <c r="G32" s="40"/>
      <c r="H32" s="40"/>
      <c r="I32" s="138">
        <v>0.21</v>
      </c>
      <c r="J32" s="137">
        <f>ROUND(ROUND((SUM(BE83:BE89)),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ROUND(SUM(BF83:BF89), 2)</f>
        <v>0</v>
      </c>
      <c r="G33" s="40"/>
      <c r="H33" s="40"/>
      <c r="I33" s="138">
        <v>0.15</v>
      </c>
      <c r="J33" s="137">
        <f>ROUND(ROUND((SUM(BF83:BF89)),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ROUND(SUM(BG83:BG89),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ROUND(SUM(BH83:BH89),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ROUND(SUM(BI83:BI89),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572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LOP VÝCHOD - výplně otvorů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572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LOP VÝCHOD - výplně otvorů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SUM(P85:P89)</f>
        <v>0</v>
      </c>
      <c r="Q84" s="186"/>
      <c r="R84" s="187">
        <f>SUM(R85:R89)</f>
        <v>0</v>
      </c>
      <c r="S84" s="186"/>
      <c r="T84" s="188">
        <f>SUM(T85:T89)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SUM(BK85:BK89)</f>
        <v>0</v>
      </c>
    </row>
    <row r="85" spans="2:65" s="1" customFormat="1" ht="44.25" customHeight="1">
      <c r="B85" s="39"/>
      <c r="C85" s="192" t="s">
        <v>17</v>
      </c>
      <c r="D85" s="192" t="s">
        <v>211</v>
      </c>
      <c r="E85" s="193" t="s">
        <v>584</v>
      </c>
      <c r="F85" s="194" t="s">
        <v>585</v>
      </c>
      <c r="G85" s="195" t="s">
        <v>312</v>
      </c>
      <c r="H85" s="196">
        <v>1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586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587</v>
      </c>
      <c r="F86" s="194" t="s">
        <v>588</v>
      </c>
      <c r="G86" s="195" t="s">
        <v>312</v>
      </c>
      <c r="H86" s="196">
        <v>2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589</v>
      </c>
    </row>
    <row r="87" spans="2:65" s="1" customFormat="1" ht="31.5" customHeight="1">
      <c r="B87" s="39"/>
      <c r="C87" s="192" t="s">
        <v>288</v>
      </c>
      <c r="D87" s="192" t="s">
        <v>211</v>
      </c>
      <c r="E87" s="193" t="s">
        <v>590</v>
      </c>
      <c r="F87" s="194" t="s">
        <v>591</v>
      </c>
      <c r="G87" s="195" t="s">
        <v>312</v>
      </c>
      <c r="H87" s="196">
        <v>2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592</v>
      </c>
    </row>
    <row r="88" spans="2:65" s="1" customFormat="1" ht="31.5" customHeight="1">
      <c r="B88" s="39"/>
      <c r="C88" s="192" t="s">
        <v>279</v>
      </c>
      <c r="D88" s="192" t="s">
        <v>211</v>
      </c>
      <c r="E88" s="193" t="s">
        <v>593</v>
      </c>
      <c r="F88" s="194" t="s">
        <v>594</v>
      </c>
      <c r="G88" s="195" t="s">
        <v>312</v>
      </c>
      <c r="H88" s="196">
        <v>2</v>
      </c>
      <c r="I88" s="197"/>
      <c r="J88" s="198">
        <f>ROUND(I88*H88,1)</f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17</v>
      </c>
      <c r="BK88" s="203">
        <f>ROUND(I88*H88,1)</f>
        <v>0</v>
      </c>
      <c r="BL88" s="23" t="s">
        <v>284</v>
      </c>
      <c r="BM88" s="23" t="s">
        <v>595</v>
      </c>
    </row>
    <row r="89" spans="2:65" s="1" customFormat="1" ht="31.5" customHeight="1">
      <c r="B89" s="39"/>
      <c r="C89" s="192" t="s">
        <v>329</v>
      </c>
      <c r="D89" s="192" t="s">
        <v>211</v>
      </c>
      <c r="E89" s="193" t="s">
        <v>596</v>
      </c>
      <c r="F89" s="194" t="s">
        <v>597</v>
      </c>
      <c r="G89" s="195" t="s">
        <v>312</v>
      </c>
      <c r="H89" s="196">
        <v>1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4" t="s">
        <v>47</v>
      </c>
      <c r="O89" s="20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598</v>
      </c>
    </row>
    <row r="90" spans="2:65" s="1" customFormat="1" ht="6.95" customHeight="1">
      <c r="B90" s="54"/>
      <c r="C90" s="55"/>
      <c r="D90" s="55"/>
      <c r="E90" s="55"/>
      <c r="F90" s="55"/>
      <c r="G90" s="55"/>
      <c r="H90" s="55"/>
      <c r="I90" s="146"/>
      <c r="J90" s="55"/>
      <c r="K90" s="55"/>
      <c r="L90" s="59"/>
    </row>
  </sheetData>
  <sheetProtection password="CC35" sheet="1" objects="1" scenarios="1" formatCells="0" formatColumns="0" formatRows="0" sort="0" autoFilter="0"/>
  <autoFilter ref="C82:K89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145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572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599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ROUND(SUM(BE83:BE88), 2)</f>
        <v>0</v>
      </c>
      <c r="G32" s="40"/>
      <c r="H32" s="40"/>
      <c r="I32" s="138">
        <v>0.21</v>
      </c>
      <c r="J32" s="137">
        <f>ROUND(ROUND((SUM(BE83:BE88)),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ROUND(SUM(BF83:BF88), 2)</f>
        <v>0</v>
      </c>
      <c r="G33" s="40"/>
      <c r="H33" s="40"/>
      <c r="I33" s="138">
        <v>0.15</v>
      </c>
      <c r="J33" s="137">
        <f>ROUND(ROUND((SUM(BF83:BF88)),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ROUND(SUM(BG83:BG88),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ROUND(SUM(BH83:BH88),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ROUND(SUM(BI83:BI88),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572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D - LOP VÝCHOD - parapety, ostění a nadpraží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572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D - LOP VÝCHOD - parapety, ostění a nadpraží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SUM(P85:P88)</f>
        <v>0</v>
      </c>
      <c r="Q84" s="186"/>
      <c r="R84" s="187">
        <f>SUM(R85:R88)</f>
        <v>0</v>
      </c>
      <c r="S84" s="186"/>
      <c r="T84" s="188">
        <f>SUM(T85:T88)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SUM(BK85:BK88)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600</v>
      </c>
      <c r="F85" s="194" t="s">
        <v>601</v>
      </c>
      <c r="G85" s="195" t="s">
        <v>297</v>
      </c>
      <c r="H85" s="196">
        <v>2.6549999999999998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602</v>
      </c>
    </row>
    <row r="86" spans="2:65" s="11" customFormat="1">
      <c r="B86" s="208"/>
      <c r="C86" s="209"/>
      <c r="D86" s="210" t="s">
        <v>299</v>
      </c>
      <c r="E86" s="211" t="s">
        <v>22</v>
      </c>
      <c r="F86" s="212" t="s">
        <v>603</v>
      </c>
      <c r="G86" s="209"/>
      <c r="H86" s="213">
        <v>2.6549999999999998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299</v>
      </c>
      <c r="AU86" s="219" t="s">
        <v>17</v>
      </c>
      <c r="AV86" s="11" t="s">
        <v>84</v>
      </c>
      <c r="AW86" s="11" t="s">
        <v>39</v>
      </c>
      <c r="AX86" s="11" t="s">
        <v>76</v>
      </c>
      <c r="AY86" s="219" t="s">
        <v>280</v>
      </c>
    </row>
    <row r="87" spans="2:65" s="12" customFormat="1">
      <c r="B87" s="220"/>
      <c r="C87" s="221"/>
      <c r="D87" s="222" t="s">
        <v>299</v>
      </c>
      <c r="E87" s="223" t="s">
        <v>22</v>
      </c>
      <c r="F87" s="224" t="s">
        <v>301</v>
      </c>
      <c r="G87" s="221"/>
      <c r="H87" s="225">
        <v>2.6549999999999998</v>
      </c>
      <c r="I87" s="226"/>
      <c r="J87" s="221"/>
      <c r="K87" s="221"/>
      <c r="L87" s="227"/>
      <c r="M87" s="228"/>
      <c r="N87" s="229"/>
      <c r="O87" s="229"/>
      <c r="P87" s="229"/>
      <c r="Q87" s="229"/>
      <c r="R87" s="229"/>
      <c r="S87" s="229"/>
      <c r="T87" s="230"/>
      <c r="AT87" s="231" t="s">
        <v>299</v>
      </c>
      <c r="AU87" s="231" t="s">
        <v>17</v>
      </c>
      <c r="AV87" s="12" t="s">
        <v>279</v>
      </c>
      <c r="AW87" s="12" t="s">
        <v>39</v>
      </c>
      <c r="AX87" s="12" t="s">
        <v>17</v>
      </c>
      <c r="AY87" s="231" t="s">
        <v>280</v>
      </c>
    </row>
    <row r="88" spans="2:65" s="1" customFormat="1" ht="22.5" customHeight="1">
      <c r="B88" s="39"/>
      <c r="C88" s="192" t="s">
        <v>84</v>
      </c>
      <c r="D88" s="192" t="s">
        <v>211</v>
      </c>
      <c r="E88" s="193" t="s">
        <v>604</v>
      </c>
      <c r="F88" s="194" t="s">
        <v>605</v>
      </c>
      <c r="G88" s="195" t="s">
        <v>307</v>
      </c>
      <c r="H88" s="196">
        <v>8.85</v>
      </c>
      <c r="I88" s="197"/>
      <c r="J88" s="198">
        <f>ROUND(I88*H88,1)</f>
        <v>0</v>
      </c>
      <c r="K88" s="194" t="s">
        <v>22</v>
      </c>
      <c r="L88" s="59"/>
      <c r="M88" s="199" t="s">
        <v>22</v>
      </c>
      <c r="N88" s="204" t="s">
        <v>47</v>
      </c>
      <c r="O88" s="20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17</v>
      </c>
      <c r="BK88" s="203">
        <f>ROUND(I88*H88,1)</f>
        <v>0</v>
      </c>
      <c r="BL88" s="23" t="s">
        <v>284</v>
      </c>
      <c r="BM88" s="23" t="s">
        <v>606</v>
      </c>
    </row>
    <row r="89" spans="2:65" s="1" customFormat="1" ht="6.95" customHeight="1">
      <c r="B89" s="54"/>
      <c r="C89" s="55"/>
      <c r="D89" s="55"/>
      <c r="E89" s="55"/>
      <c r="F89" s="55"/>
      <c r="G89" s="55"/>
      <c r="H89" s="55"/>
      <c r="I89" s="146"/>
      <c r="J89" s="55"/>
      <c r="K89" s="55"/>
      <c r="L89" s="59"/>
    </row>
  </sheetData>
  <sheetProtection password="CC35" sheet="1" objects="1" scenarios="1" formatCells="0" formatColumns="0" formatRows="0" sort="0" autoFilter="0"/>
  <autoFilter ref="C82:K88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147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572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607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ROUND(SUM(BE83:BE88), 2)</f>
        <v>0</v>
      </c>
      <c r="G32" s="40"/>
      <c r="H32" s="40"/>
      <c r="I32" s="138">
        <v>0.21</v>
      </c>
      <c r="J32" s="137">
        <f>ROUND(ROUND((SUM(BE83:BE88)),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ROUND(SUM(BF83:BF88), 2)</f>
        <v>0</v>
      </c>
      <c r="G33" s="40"/>
      <c r="H33" s="40"/>
      <c r="I33" s="138">
        <v>0.15</v>
      </c>
      <c r="J33" s="137">
        <f>ROUND(ROUND((SUM(BF83:BF88)),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ROUND(SUM(BG83:BG88),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ROUND(SUM(BH83:BH88),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ROUND(SUM(BI83:BI88),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572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E - LOP VÝCHOD - detaily napojení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572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E - LOP VÝCHOD - detaily napojení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SUM(P85:P88)</f>
        <v>0</v>
      </c>
      <c r="Q84" s="186"/>
      <c r="R84" s="187">
        <f>SUM(R85:R88)</f>
        <v>0</v>
      </c>
      <c r="S84" s="186"/>
      <c r="T84" s="188">
        <f>SUM(T85:T88)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SUM(BK85:BK88)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608</v>
      </c>
      <c r="F85" s="194" t="s">
        <v>609</v>
      </c>
      <c r="G85" s="195" t="s">
        <v>307</v>
      </c>
      <c r="H85" s="196">
        <v>2.76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610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611</v>
      </c>
      <c r="F86" s="194" t="s">
        <v>612</v>
      </c>
      <c r="G86" s="195" t="s">
        <v>307</v>
      </c>
      <c r="H86" s="196">
        <v>6.09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613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614</v>
      </c>
      <c r="G87" s="209"/>
      <c r="H87" s="213">
        <v>6.09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10" t="s">
        <v>299</v>
      </c>
      <c r="E88" s="246" t="s">
        <v>22</v>
      </c>
      <c r="F88" s="247" t="s">
        <v>301</v>
      </c>
      <c r="G88" s="221"/>
      <c r="H88" s="248">
        <v>6.09</v>
      </c>
      <c r="I88" s="226"/>
      <c r="J88" s="221"/>
      <c r="K88" s="221"/>
      <c r="L88" s="227"/>
      <c r="M88" s="252"/>
      <c r="N88" s="253"/>
      <c r="O88" s="253"/>
      <c r="P88" s="253"/>
      <c r="Q88" s="253"/>
      <c r="R88" s="253"/>
      <c r="S88" s="253"/>
      <c r="T88" s="254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6.95" customHeight="1">
      <c r="B89" s="54"/>
      <c r="C89" s="55"/>
      <c r="D89" s="55"/>
      <c r="E89" s="55"/>
      <c r="F89" s="55"/>
      <c r="G89" s="55"/>
      <c r="H89" s="55"/>
      <c r="I89" s="146"/>
      <c r="J89" s="55"/>
      <c r="K89" s="55"/>
      <c r="L89" s="59"/>
    </row>
  </sheetData>
  <sheetProtection password="CC35" sheet="1" objects="1" scenarios="1" formatCells="0" formatColumns="0" formatRows="0" sort="0" autoFilter="0"/>
  <autoFilter ref="C82:K88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152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615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616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34.5" customHeight="1">
      <c r="B26" s="128"/>
      <c r="C26" s="129"/>
      <c r="D26" s="129"/>
      <c r="E26" s="368" t="s">
        <v>575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615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LOP ZÁPAD - konstrukce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615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LOP ZÁPAD - konstrukce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617</v>
      </c>
      <c r="F85" s="194" t="s">
        <v>577</v>
      </c>
      <c r="G85" s="195" t="s">
        <v>297</v>
      </c>
      <c r="H85" s="196">
        <v>101.17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618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619</v>
      </c>
      <c r="F86" s="194" t="s">
        <v>580</v>
      </c>
      <c r="G86" s="195" t="s">
        <v>297</v>
      </c>
      <c r="H86" s="196">
        <v>0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620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154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615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621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583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ROUND(SUM(BE83:BE87), 2)</f>
        <v>0</v>
      </c>
      <c r="G32" s="40"/>
      <c r="H32" s="40"/>
      <c r="I32" s="138">
        <v>0.21</v>
      </c>
      <c r="J32" s="137">
        <f>ROUND(ROUND((SUM(BE83:BE87)),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ROUND(SUM(BF83:BF87), 2)</f>
        <v>0</v>
      </c>
      <c r="G33" s="40"/>
      <c r="H33" s="40"/>
      <c r="I33" s="138">
        <v>0.15</v>
      </c>
      <c r="J33" s="137">
        <f>ROUND(ROUND((SUM(BF83:BF87)),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615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LOP ZÁPAD - výplně otvorů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615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LOP ZÁPAD - výplně otvorů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SUM(P85:P87)</f>
        <v>0</v>
      </c>
      <c r="Q84" s="186"/>
      <c r="R84" s="187">
        <f>SUM(R85:R87)</f>
        <v>0</v>
      </c>
      <c r="S84" s="186"/>
      <c r="T84" s="188">
        <f>SUM(T85:T87)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SUM(BK85:BK87)</f>
        <v>0</v>
      </c>
    </row>
    <row r="85" spans="2:65" s="1" customFormat="1" ht="44.25" customHeight="1">
      <c r="B85" s="39"/>
      <c r="C85" s="192" t="s">
        <v>17</v>
      </c>
      <c r="D85" s="192" t="s">
        <v>211</v>
      </c>
      <c r="E85" s="193" t="s">
        <v>622</v>
      </c>
      <c r="F85" s="194" t="s">
        <v>623</v>
      </c>
      <c r="G85" s="195" t="s">
        <v>312</v>
      </c>
      <c r="H85" s="196">
        <v>10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624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625</v>
      </c>
      <c r="F86" s="194" t="s">
        <v>626</v>
      </c>
      <c r="G86" s="195" t="s">
        <v>312</v>
      </c>
      <c r="H86" s="196">
        <v>8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627</v>
      </c>
    </row>
    <row r="87" spans="2:65" s="1" customFormat="1" ht="44.25" customHeight="1">
      <c r="B87" s="39"/>
      <c r="C87" s="192" t="s">
        <v>288</v>
      </c>
      <c r="D87" s="192" t="s">
        <v>211</v>
      </c>
      <c r="E87" s="193" t="s">
        <v>628</v>
      </c>
      <c r="F87" s="194" t="s">
        <v>629</v>
      </c>
      <c r="G87" s="195" t="s">
        <v>312</v>
      </c>
      <c r="H87" s="196">
        <v>2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4" t="s">
        <v>47</v>
      </c>
      <c r="O87" s="20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630</v>
      </c>
    </row>
    <row r="88" spans="2:65" s="1" customFormat="1" ht="6.95" customHeight="1">
      <c r="B88" s="54"/>
      <c r="C88" s="55"/>
      <c r="D88" s="55"/>
      <c r="E88" s="55"/>
      <c r="F88" s="55"/>
      <c r="G88" s="55"/>
      <c r="H88" s="55"/>
      <c r="I88" s="146"/>
      <c r="J88" s="55"/>
      <c r="K88" s="55"/>
      <c r="L88" s="59"/>
    </row>
  </sheetData>
  <sheetProtection password="CC35" sheet="1" objects="1" scenarios="1" formatCells="0" formatColumns="0" formatRows="0" sort="0" autoFilter="0"/>
  <autoFilter ref="C82:K87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156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615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631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77.25" customHeight="1">
      <c r="B26" s="128"/>
      <c r="C26" s="129"/>
      <c r="D26" s="129"/>
      <c r="E26" s="368" t="s">
        <v>632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ROUND(SUM(BE83:BE102), 2)</f>
        <v>0</v>
      </c>
      <c r="G32" s="40"/>
      <c r="H32" s="40"/>
      <c r="I32" s="138">
        <v>0.21</v>
      </c>
      <c r="J32" s="137">
        <f>ROUND(ROUND((SUM(BE83:BE102)),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ROUND(SUM(BF83:BF102), 2)</f>
        <v>0</v>
      </c>
      <c r="G33" s="40"/>
      <c r="H33" s="40"/>
      <c r="I33" s="138">
        <v>0.15</v>
      </c>
      <c r="J33" s="137">
        <f>ROUND(ROUND((SUM(BF83:BF102)),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ROUND(SUM(BG83:BG102),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ROUND(SUM(BH83:BH102),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ROUND(SUM(BI83:BI102),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615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C - LOP ZÁPAD - plné neprůhledné plochy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615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C - LOP ZÁPAD - plné neprůhledné plochy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SUM(P85:P102)</f>
        <v>0</v>
      </c>
      <c r="Q84" s="186"/>
      <c r="R84" s="187">
        <f>SUM(R85:R102)</f>
        <v>0</v>
      </c>
      <c r="S84" s="186"/>
      <c r="T84" s="188">
        <f>SUM(T85:T102)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SUM(BK85:BK102)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633</v>
      </c>
      <c r="F85" s="194" t="s">
        <v>634</v>
      </c>
      <c r="G85" s="195" t="s">
        <v>312</v>
      </c>
      <c r="H85" s="196">
        <v>2</v>
      </c>
      <c r="I85" s="197"/>
      <c r="J85" s="198">
        <f t="shared" ref="J85:J102" si="0"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 t="shared" ref="P85:P102" si="1">O85*H85</f>
        <v>0</v>
      </c>
      <c r="Q85" s="201">
        <v>0</v>
      </c>
      <c r="R85" s="201">
        <f t="shared" ref="R85:R102" si="2">Q85*H85</f>
        <v>0</v>
      </c>
      <c r="S85" s="201">
        <v>0</v>
      </c>
      <c r="T85" s="202">
        <f t="shared" ref="T85:T102" si="3"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 t="shared" ref="BE85:BE102" si="4">IF(N85="základní",J85,0)</f>
        <v>0</v>
      </c>
      <c r="BF85" s="203">
        <f t="shared" ref="BF85:BF102" si="5">IF(N85="snížená",J85,0)</f>
        <v>0</v>
      </c>
      <c r="BG85" s="203">
        <f t="shared" ref="BG85:BG102" si="6">IF(N85="zákl. přenesená",J85,0)</f>
        <v>0</v>
      </c>
      <c r="BH85" s="203">
        <f t="shared" ref="BH85:BH102" si="7">IF(N85="sníž. přenesená",J85,0)</f>
        <v>0</v>
      </c>
      <c r="BI85" s="203">
        <f t="shared" ref="BI85:BI102" si="8">IF(N85="nulová",J85,0)</f>
        <v>0</v>
      </c>
      <c r="BJ85" s="23" t="s">
        <v>17</v>
      </c>
      <c r="BK85" s="203">
        <f t="shared" ref="BK85:BK102" si="9">ROUND(I85*H85,1)</f>
        <v>0</v>
      </c>
      <c r="BL85" s="23" t="s">
        <v>284</v>
      </c>
      <c r="BM85" s="23" t="s">
        <v>635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636</v>
      </c>
      <c r="F86" s="194" t="s">
        <v>637</v>
      </c>
      <c r="G86" s="195" t="s">
        <v>312</v>
      </c>
      <c r="H86" s="196">
        <v>2</v>
      </c>
      <c r="I86" s="197"/>
      <c r="J86" s="198">
        <f t="shared" si="0"/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17</v>
      </c>
      <c r="BK86" s="203">
        <f t="shared" si="9"/>
        <v>0</v>
      </c>
      <c r="BL86" s="23" t="s">
        <v>284</v>
      </c>
      <c r="BM86" s="23" t="s">
        <v>638</v>
      </c>
    </row>
    <row r="87" spans="2:65" s="1" customFormat="1" ht="31.5" customHeight="1">
      <c r="B87" s="39"/>
      <c r="C87" s="192" t="s">
        <v>288</v>
      </c>
      <c r="D87" s="192" t="s">
        <v>211</v>
      </c>
      <c r="E87" s="193" t="s">
        <v>639</v>
      </c>
      <c r="F87" s="194" t="s">
        <v>640</v>
      </c>
      <c r="G87" s="195" t="s">
        <v>312</v>
      </c>
      <c r="H87" s="196">
        <v>1</v>
      </c>
      <c r="I87" s="197"/>
      <c r="J87" s="198">
        <f t="shared" si="0"/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17</v>
      </c>
      <c r="BK87" s="203">
        <f t="shared" si="9"/>
        <v>0</v>
      </c>
      <c r="BL87" s="23" t="s">
        <v>284</v>
      </c>
      <c r="BM87" s="23" t="s">
        <v>641</v>
      </c>
    </row>
    <row r="88" spans="2:65" s="1" customFormat="1" ht="31.5" customHeight="1">
      <c r="B88" s="39"/>
      <c r="C88" s="192" t="s">
        <v>279</v>
      </c>
      <c r="D88" s="192" t="s">
        <v>211</v>
      </c>
      <c r="E88" s="193" t="s">
        <v>642</v>
      </c>
      <c r="F88" s="194" t="s">
        <v>643</v>
      </c>
      <c r="G88" s="195" t="s">
        <v>312</v>
      </c>
      <c r="H88" s="196">
        <v>1</v>
      </c>
      <c r="I88" s="197"/>
      <c r="J88" s="198">
        <f t="shared" si="0"/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17</v>
      </c>
      <c r="BK88" s="203">
        <f t="shared" si="9"/>
        <v>0</v>
      </c>
      <c r="BL88" s="23" t="s">
        <v>284</v>
      </c>
      <c r="BM88" s="23" t="s">
        <v>644</v>
      </c>
    </row>
    <row r="89" spans="2:65" s="1" customFormat="1" ht="31.5" customHeight="1">
      <c r="B89" s="39"/>
      <c r="C89" s="192" t="s">
        <v>329</v>
      </c>
      <c r="D89" s="192" t="s">
        <v>211</v>
      </c>
      <c r="E89" s="193" t="s">
        <v>645</v>
      </c>
      <c r="F89" s="194" t="s">
        <v>646</v>
      </c>
      <c r="G89" s="195" t="s">
        <v>312</v>
      </c>
      <c r="H89" s="196">
        <v>3</v>
      </c>
      <c r="I89" s="197"/>
      <c r="J89" s="198">
        <f t="shared" si="0"/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17</v>
      </c>
      <c r="BK89" s="203">
        <f t="shared" si="9"/>
        <v>0</v>
      </c>
      <c r="BL89" s="23" t="s">
        <v>284</v>
      </c>
      <c r="BM89" s="23" t="s">
        <v>647</v>
      </c>
    </row>
    <row r="90" spans="2:65" s="1" customFormat="1" ht="31.5" customHeight="1">
      <c r="B90" s="39"/>
      <c r="C90" s="192" t="s">
        <v>333</v>
      </c>
      <c r="D90" s="192" t="s">
        <v>211</v>
      </c>
      <c r="E90" s="193" t="s">
        <v>648</v>
      </c>
      <c r="F90" s="194" t="s">
        <v>649</v>
      </c>
      <c r="G90" s="195" t="s">
        <v>312</v>
      </c>
      <c r="H90" s="196">
        <v>1</v>
      </c>
      <c r="I90" s="197"/>
      <c r="J90" s="198">
        <f t="shared" si="0"/>
        <v>0</v>
      </c>
      <c r="K90" s="194" t="s">
        <v>22</v>
      </c>
      <c r="L90" s="59"/>
      <c r="M90" s="199" t="s">
        <v>22</v>
      </c>
      <c r="N90" s="200" t="s">
        <v>47</v>
      </c>
      <c r="O90" s="40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284</v>
      </c>
      <c r="AT90" s="23" t="s">
        <v>211</v>
      </c>
      <c r="AU90" s="23" t="s">
        <v>17</v>
      </c>
      <c r="AY90" s="23" t="s">
        <v>280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17</v>
      </c>
      <c r="BK90" s="203">
        <f t="shared" si="9"/>
        <v>0</v>
      </c>
      <c r="BL90" s="23" t="s">
        <v>284</v>
      </c>
      <c r="BM90" s="23" t="s">
        <v>650</v>
      </c>
    </row>
    <row r="91" spans="2:65" s="1" customFormat="1" ht="31.5" customHeight="1">
      <c r="B91" s="39"/>
      <c r="C91" s="192" t="s">
        <v>337</v>
      </c>
      <c r="D91" s="192" t="s">
        <v>211</v>
      </c>
      <c r="E91" s="193" t="s">
        <v>651</v>
      </c>
      <c r="F91" s="194" t="s">
        <v>652</v>
      </c>
      <c r="G91" s="195" t="s">
        <v>312</v>
      </c>
      <c r="H91" s="196">
        <v>1</v>
      </c>
      <c r="I91" s="197"/>
      <c r="J91" s="198">
        <f t="shared" si="0"/>
        <v>0</v>
      </c>
      <c r="K91" s="194" t="s">
        <v>22</v>
      </c>
      <c r="L91" s="59"/>
      <c r="M91" s="199" t="s">
        <v>22</v>
      </c>
      <c r="N91" s="200" t="s">
        <v>47</v>
      </c>
      <c r="O91" s="40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3" t="s">
        <v>284</v>
      </c>
      <c r="AT91" s="23" t="s">
        <v>211</v>
      </c>
      <c r="AU91" s="23" t="s">
        <v>17</v>
      </c>
      <c r="AY91" s="23" t="s">
        <v>280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3" t="s">
        <v>17</v>
      </c>
      <c r="BK91" s="203">
        <f t="shared" si="9"/>
        <v>0</v>
      </c>
      <c r="BL91" s="23" t="s">
        <v>284</v>
      </c>
      <c r="BM91" s="23" t="s">
        <v>653</v>
      </c>
    </row>
    <row r="92" spans="2:65" s="1" customFormat="1" ht="31.5" customHeight="1">
      <c r="B92" s="39"/>
      <c r="C92" s="192" t="s">
        <v>341</v>
      </c>
      <c r="D92" s="192" t="s">
        <v>211</v>
      </c>
      <c r="E92" s="193" t="s">
        <v>654</v>
      </c>
      <c r="F92" s="194" t="s">
        <v>655</v>
      </c>
      <c r="G92" s="195" t="s">
        <v>312</v>
      </c>
      <c r="H92" s="196">
        <v>2</v>
      </c>
      <c r="I92" s="197"/>
      <c r="J92" s="198">
        <f t="shared" si="0"/>
        <v>0</v>
      </c>
      <c r="K92" s="194" t="s">
        <v>22</v>
      </c>
      <c r="L92" s="59"/>
      <c r="M92" s="199" t="s">
        <v>22</v>
      </c>
      <c r="N92" s="200" t="s">
        <v>47</v>
      </c>
      <c r="O92" s="40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AR92" s="23" t="s">
        <v>284</v>
      </c>
      <c r="AT92" s="23" t="s">
        <v>211</v>
      </c>
      <c r="AU92" s="23" t="s">
        <v>17</v>
      </c>
      <c r="AY92" s="23" t="s">
        <v>280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3" t="s">
        <v>17</v>
      </c>
      <c r="BK92" s="203">
        <f t="shared" si="9"/>
        <v>0</v>
      </c>
      <c r="BL92" s="23" t="s">
        <v>284</v>
      </c>
      <c r="BM92" s="23" t="s">
        <v>656</v>
      </c>
    </row>
    <row r="93" spans="2:65" s="1" customFormat="1" ht="31.5" customHeight="1">
      <c r="B93" s="39"/>
      <c r="C93" s="192" t="s">
        <v>345</v>
      </c>
      <c r="D93" s="192" t="s">
        <v>211</v>
      </c>
      <c r="E93" s="193" t="s">
        <v>657</v>
      </c>
      <c r="F93" s="194" t="s">
        <v>658</v>
      </c>
      <c r="G93" s="195" t="s">
        <v>312</v>
      </c>
      <c r="H93" s="196">
        <v>3</v>
      </c>
      <c r="I93" s="197"/>
      <c r="J93" s="198">
        <f t="shared" si="0"/>
        <v>0</v>
      </c>
      <c r="K93" s="194" t="s">
        <v>22</v>
      </c>
      <c r="L93" s="59"/>
      <c r="M93" s="199" t="s">
        <v>22</v>
      </c>
      <c r="N93" s="200" t="s">
        <v>47</v>
      </c>
      <c r="O93" s="40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AR93" s="23" t="s">
        <v>284</v>
      </c>
      <c r="AT93" s="23" t="s">
        <v>211</v>
      </c>
      <c r="AU93" s="23" t="s">
        <v>17</v>
      </c>
      <c r="AY93" s="23" t="s">
        <v>280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3" t="s">
        <v>17</v>
      </c>
      <c r="BK93" s="203">
        <f t="shared" si="9"/>
        <v>0</v>
      </c>
      <c r="BL93" s="23" t="s">
        <v>284</v>
      </c>
      <c r="BM93" s="23" t="s">
        <v>659</v>
      </c>
    </row>
    <row r="94" spans="2:65" s="1" customFormat="1" ht="31.5" customHeight="1">
      <c r="B94" s="39"/>
      <c r="C94" s="192" t="s">
        <v>187</v>
      </c>
      <c r="D94" s="192" t="s">
        <v>211</v>
      </c>
      <c r="E94" s="193" t="s">
        <v>660</v>
      </c>
      <c r="F94" s="194" t="s">
        <v>661</v>
      </c>
      <c r="G94" s="195" t="s">
        <v>312</v>
      </c>
      <c r="H94" s="196">
        <v>1</v>
      </c>
      <c r="I94" s="197"/>
      <c r="J94" s="198">
        <f t="shared" si="0"/>
        <v>0</v>
      </c>
      <c r="K94" s="194" t="s">
        <v>22</v>
      </c>
      <c r="L94" s="59"/>
      <c r="M94" s="199" t="s">
        <v>22</v>
      </c>
      <c r="N94" s="200" t="s">
        <v>47</v>
      </c>
      <c r="O94" s="40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AR94" s="23" t="s">
        <v>284</v>
      </c>
      <c r="AT94" s="23" t="s">
        <v>211</v>
      </c>
      <c r="AU94" s="23" t="s">
        <v>17</v>
      </c>
      <c r="AY94" s="23" t="s">
        <v>280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23" t="s">
        <v>17</v>
      </c>
      <c r="BK94" s="203">
        <f t="shared" si="9"/>
        <v>0</v>
      </c>
      <c r="BL94" s="23" t="s">
        <v>284</v>
      </c>
      <c r="BM94" s="23" t="s">
        <v>662</v>
      </c>
    </row>
    <row r="95" spans="2:65" s="1" customFormat="1" ht="31.5" customHeight="1">
      <c r="B95" s="39"/>
      <c r="C95" s="192" t="s">
        <v>214</v>
      </c>
      <c r="D95" s="192" t="s">
        <v>211</v>
      </c>
      <c r="E95" s="193" t="s">
        <v>663</v>
      </c>
      <c r="F95" s="194" t="s">
        <v>664</v>
      </c>
      <c r="G95" s="195" t="s">
        <v>312</v>
      </c>
      <c r="H95" s="196">
        <v>2</v>
      </c>
      <c r="I95" s="197"/>
      <c r="J95" s="198">
        <f t="shared" si="0"/>
        <v>0</v>
      </c>
      <c r="K95" s="194" t="s">
        <v>22</v>
      </c>
      <c r="L95" s="59"/>
      <c r="M95" s="199" t="s">
        <v>22</v>
      </c>
      <c r="N95" s="200" t="s">
        <v>47</v>
      </c>
      <c r="O95" s="40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3" t="s">
        <v>284</v>
      </c>
      <c r="AT95" s="23" t="s">
        <v>211</v>
      </c>
      <c r="AU95" s="23" t="s">
        <v>17</v>
      </c>
      <c r="AY95" s="23" t="s">
        <v>280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3" t="s">
        <v>17</v>
      </c>
      <c r="BK95" s="203">
        <f t="shared" si="9"/>
        <v>0</v>
      </c>
      <c r="BL95" s="23" t="s">
        <v>284</v>
      </c>
      <c r="BM95" s="23" t="s">
        <v>665</v>
      </c>
    </row>
    <row r="96" spans="2:65" s="1" customFormat="1" ht="31.5" customHeight="1">
      <c r="B96" s="39"/>
      <c r="C96" s="192" t="s">
        <v>223</v>
      </c>
      <c r="D96" s="192" t="s">
        <v>211</v>
      </c>
      <c r="E96" s="193" t="s">
        <v>666</v>
      </c>
      <c r="F96" s="194" t="s">
        <v>667</v>
      </c>
      <c r="G96" s="195" t="s">
        <v>312</v>
      </c>
      <c r="H96" s="196">
        <v>1</v>
      </c>
      <c r="I96" s="197"/>
      <c r="J96" s="198">
        <f t="shared" si="0"/>
        <v>0</v>
      </c>
      <c r="K96" s="194" t="s">
        <v>22</v>
      </c>
      <c r="L96" s="59"/>
      <c r="M96" s="199" t="s">
        <v>22</v>
      </c>
      <c r="N96" s="200" t="s">
        <v>47</v>
      </c>
      <c r="O96" s="40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3" t="s">
        <v>284</v>
      </c>
      <c r="AT96" s="23" t="s">
        <v>211</v>
      </c>
      <c r="AU96" s="23" t="s">
        <v>17</v>
      </c>
      <c r="AY96" s="23" t="s">
        <v>280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3" t="s">
        <v>17</v>
      </c>
      <c r="BK96" s="203">
        <f t="shared" si="9"/>
        <v>0</v>
      </c>
      <c r="BL96" s="23" t="s">
        <v>284</v>
      </c>
      <c r="BM96" s="23" t="s">
        <v>668</v>
      </c>
    </row>
    <row r="97" spans="2:65" s="1" customFormat="1" ht="31.5" customHeight="1">
      <c r="B97" s="39"/>
      <c r="C97" s="192" t="s">
        <v>232</v>
      </c>
      <c r="D97" s="192" t="s">
        <v>211</v>
      </c>
      <c r="E97" s="193" t="s">
        <v>669</v>
      </c>
      <c r="F97" s="194" t="s">
        <v>670</v>
      </c>
      <c r="G97" s="195" t="s">
        <v>312</v>
      </c>
      <c r="H97" s="196">
        <v>9</v>
      </c>
      <c r="I97" s="197"/>
      <c r="J97" s="198">
        <f t="shared" si="0"/>
        <v>0</v>
      </c>
      <c r="K97" s="194" t="s">
        <v>22</v>
      </c>
      <c r="L97" s="59"/>
      <c r="M97" s="199" t="s">
        <v>22</v>
      </c>
      <c r="N97" s="200" t="s">
        <v>47</v>
      </c>
      <c r="O97" s="40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3" t="s">
        <v>284</v>
      </c>
      <c r="AT97" s="23" t="s">
        <v>211</v>
      </c>
      <c r="AU97" s="23" t="s">
        <v>17</v>
      </c>
      <c r="AY97" s="23" t="s">
        <v>280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3" t="s">
        <v>17</v>
      </c>
      <c r="BK97" s="203">
        <f t="shared" si="9"/>
        <v>0</v>
      </c>
      <c r="BL97" s="23" t="s">
        <v>284</v>
      </c>
      <c r="BM97" s="23" t="s">
        <v>671</v>
      </c>
    </row>
    <row r="98" spans="2:65" s="1" customFormat="1" ht="31.5" customHeight="1">
      <c r="B98" s="39"/>
      <c r="C98" s="192" t="s">
        <v>237</v>
      </c>
      <c r="D98" s="192" t="s">
        <v>211</v>
      </c>
      <c r="E98" s="193" t="s">
        <v>672</v>
      </c>
      <c r="F98" s="194" t="s">
        <v>673</v>
      </c>
      <c r="G98" s="195" t="s">
        <v>312</v>
      </c>
      <c r="H98" s="196">
        <v>9</v>
      </c>
      <c r="I98" s="197"/>
      <c r="J98" s="198">
        <f t="shared" si="0"/>
        <v>0</v>
      </c>
      <c r="K98" s="194" t="s">
        <v>22</v>
      </c>
      <c r="L98" s="59"/>
      <c r="M98" s="199" t="s">
        <v>22</v>
      </c>
      <c r="N98" s="200" t="s">
        <v>47</v>
      </c>
      <c r="O98" s="40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AR98" s="23" t="s">
        <v>284</v>
      </c>
      <c r="AT98" s="23" t="s">
        <v>211</v>
      </c>
      <c r="AU98" s="23" t="s">
        <v>17</v>
      </c>
      <c r="AY98" s="23" t="s">
        <v>280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3" t="s">
        <v>17</v>
      </c>
      <c r="BK98" s="203">
        <f t="shared" si="9"/>
        <v>0</v>
      </c>
      <c r="BL98" s="23" t="s">
        <v>284</v>
      </c>
      <c r="BM98" s="23" t="s">
        <v>674</v>
      </c>
    </row>
    <row r="99" spans="2:65" s="1" customFormat="1" ht="31.5" customHeight="1">
      <c r="B99" s="39"/>
      <c r="C99" s="192" t="s">
        <v>11</v>
      </c>
      <c r="D99" s="192" t="s">
        <v>211</v>
      </c>
      <c r="E99" s="193" t="s">
        <v>675</v>
      </c>
      <c r="F99" s="194" t="s">
        <v>676</v>
      </c>
      <c r="G99" s="195" t="s">
        <v>312</v>
      </c>
      <c r="H99" s="196">
        <v>9</v>
      </c>
      <c r="I99" s="197"/>
      <c r="J99" s="198">
        <f t="shared" si="0"/>
        <v>0</v>
      </c>
      <c r="K99" s="194" t="s">
        <v>22</v>
      </c>
      <c r="L99" s="59"/>
      <c r="M99" s="199" t="s">
        <v>22</v>
      </c>
      <c r="N99" s="200" t="s">
        <v>47</v>
      </c>
      <c r="O99" s="40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AR99" s="23" t="s">
        <v>284</v>
      </c>
      <c r="AT99" s="23" t="s">
        <v>211</v>
      </c>
      <c r="AU99" s="23" t="s">
        <v>17</v>
      </c>
      <c r="AY99" s="23" t="s">
        <v>280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23" t="s">
        <v>17</v>
      </c>
      <c r="BK99" s="203">
        <f t="shared" si="9"/>
        <v>0</v>
      </c>
      <c r="BL99" s="23" t="s">
        <v>284</v>
      </c>
      <c r="BM99" s="23" t="s">
        <v>677</v>
      </c>
    </row>
    <row r="100" spans="2:65" s="1" customFormat="1" ht="31.5" customHeight="1">
      <c r="B100" s="39"/>
      <c r="C100" s="192" t="s">
        <v>678</v>
      </c>
      <c r="D100" s="192" t="s">
        <v>211</v>
      </c>
      <c r="E100" s="193" t="s">
        <v>679</v>
      </c>
      <c r="F100" s="194" t="s">
        <v>680</v>
      </c>
      <c r="G100" s="195" t="s">
        <v>312</v>
      </c>
      <c r="H100" s="196">
        <v>1</v>
      </c>
      <c r="I100" s="197"/>
      <c r="J100" s="198">
        <f t="shared" si="0"/>
        <v>0</v>
      </c>
      <c r="K100" s="194" t="s">
        <v>22</v>
      </c>
      <c r="L100" s="59"/>
      <c r="M100" s="199" t="s">
        <v>22</v>
      </c>
      <c r="N100" s="200" t="s">
        <v>47</v>
      </c>
      <c r="O100" s="40"/>
      <c r="P100" s="201">
        <f t="shared" si="1"/>
        <v>0</v>
      </c>
      <c r="Q100" s="201">
        <v>0</v>
      </c>
      <c r="R100" s="201">
        <f t="shared" si="2"/>
        <v>0</v>
      </c>
      <c r="S100" s="201">
        <v>0</v>
      </c>
      <c r="T100" s="202">
        <f t="shared" si="3"/>
        <v>0</v>
      </c>
      <c r="AR100" s="23" t="s">
        <v>284</v>
      </c>
      <c r="AT100" s="23" t="s">
        <v>211</v>
      </c>
      <c r="AU100" s="23" t="s">
        <v>17</v>
      </c>
      <c r="AY100" s="23" t="s">
        <v>280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3" t="s">
        <v>17</v>
      </c>
      <c r="BK100" s="203">
        <f t="shared" si="9"/>
        <v>0</v>
      </c>
      <c r="BL100" s="23" t="s">
        <v>284</v>
      </c>
      <c r="BM100" s="23" t="s">
        <v>681</v>
      </c>
    </row>
    <row r="101" spans="2:65" s="1" customFormat="1" ht="31.5" customHeight="1">
      <c r="B101" s="39"/>
      <c r="C101" s="192" t="s">
        <v>682</v>
      </c>
      <c r="D101" s="192" t="s">
        <v>211</v>
      </c>
      <c r="E101" s="193" t="s">
        <v>683</v>
      </c>
      <c r="F101" s="194" t="s">
        <v>684</v>
      </c>
      <c r="G101" s="195" t="s">
        <v>312</v>
      </c>
      <c r="H101" s="196">
        <v>1</v>
      </c>
      <c r="I101" s="197"/>
      <c r="J101" s="198">
        <f t="shared" si="0"/>
        <v>0</v>
      </c>
      <c r="K101" s="194" t="s">
        <v>22</v>
      </c>
      <c r="L101" s="59"/>
      <c r="M101" s="199" t="s">
        <v>22</v>
      </c>
      <c r="N101" s="200" t="s">
        <v>47</v>
      </c>
      <c r="O101" s="40"/>
      <c r="P101" s="201">
        <f t="shared" si="1"/>
        <v>0</v>
      </c>
      <c r="Q101" s="201">
        <v>0</v>
      </c>
      <c r="R101" s="201">
        <f t="shared" si="2"/>
        <v>0</v>
      </c>
      <c r="S101" s="201">
        <v>0</v>
      </c>
      <c r="T101" s="202">
        <f t="shared" si="3"/>
        <v>0</v>
      </c>
      <c r="AR101" s="23" t="s">
        <v>284</v>
      </c>
      <c r="AT101" s="23" t="s">
        <v>211</v>
      </c>
      <c r="AU101" s="23" t="s">
        <v>17</v>
      </c>
      <c r="AY101" s="23" t="s">
        <v>280</v>
      </c>
      <c r="BE101" s="203">
        <f t="shared" si="4"/>
        <v>0</v>
      </c>
      <c r="BF101" s="203">
        <f t="shared" si="5"/>
        <v>0</v>
      </c>
      <c r="BG101" s="203">
        <f t="shared" si="6"/>
        <v>0</v>
      </c>
      <c r="BH101" s="203">
        <f t="shared" si="7"/>
        <v>0</v>
      </c>
      <c r="BI101" s="203">
        <f t="shared" si="8"/>
        <v>0</v>
      </c>
      <c r="BJ101" s="23" t="s">
        <v>17</v>
      </c>
      <c r="BK101" s="203">
        <f t="shared" si="9"/>
        <v>0</v>
      </c>
      <c r="BL101" s="23" t="s">
        <v>284</v>
      </c>
      <c r="BM101" s="23" t="s">
        <v>685</v>
      </c>
    </row>
    <row r="102" spans="2:65" s="1" customFormat="1" ht="31.5" customHeight="1">
      <c r="B102" s="39"/>
      <c r="C102" s="192" t="s">
        <v>686</v>
      </c>
      <c r="D102" s="192" t="s">
        <v>211</v>
      </c>
      <c r="E102" s="193" t="s">
        <v>687</v>
      </c>
      <c r="F102" s="194" t="s">
        <v>688</v>
      </c>
      <c r="G102" s="195" t="s">
        <v>312</v>
      </c>
      <c r="H102" s="196">
        <v>1</v>
      </c>
      <c r="I102" s="197"/>
      <c r="J102" s="198">
        <f t="shared" si="0"/>
        <v>0</v>
      </c>
      <c r="K102" s="194" t="s">
        <v>22</v>
      </c>
      <c r="L102" s="59"/>
      <c r="M102" s="199" t="s">
        <v>22</v>
      </c>
      <c r="N102" s="204" t="s">
        <v>47</v>
      </c>
      <c r="O102" s="205"/>
      <c r="P102" s="206">
        <f t="shared" si="1"/>
        <v>0</v>
      </c>
      <c r="Q102" s="206">
        <v>0</v>
      </c>
      <c r="R102" s="206">
        <f t="shared" si="2"/>
        <v>0</v>
      </c>
      <c r="S102" s="206">
        <v>0</v>
      </c>
      <c r="T102" s="207">
        <f t="shared" si="3"/>
        <v>0</v>
      </c>
      <c r="AR102" s="23" t="s">
        <v>284</v>
      </c>
      <c r="AT102" s="23" t="s">
        <v>211</v>
      </c>
      <c r="AU102" s="23" t="s">
        <v>17</v>
      </c>
      <c r="AY102" s="23" t="s">
        <v>280</v>
      </c>
      <c r="BE102" s="203">
        <f t="shared" si="4"/>
        <v>0</v>
      </c>
      <c r="BF102" s="203">
        <f t="shared" si="5"/>
        <v>0</v>
      </c>
      <c r="BG102" s="203">
        <f t="shared" si="6"/>
        <v>0</v>
      </c>
      <c r="BH102" s="203">
        <f t="shared" si="7"/>
        <v>0</v>
      </c>
      <c r="BI102" s="203">
        <f t="shared" si="8"/>
        <v>0</v>
      </c>
      <c r="BJ102" s="23" t="s">
        <v>17</v>
      </c>
      <c r="BK102" s="203">
        <f t="shared" si="9"/>
        <v>0</v>
      </c>
      <c r="BL102" s="23" t="s">
        <v>284</v>
      </c>
      <c r="BM102" s="23" t="s">
        <v>689</v>
      </c>
    </row>
    <row r="103" spans="2:65" s="1" customFormat="1" ht="6.95" customHeight="1">
      <c r="B103" s="54"/>
      <c r="C103" s="55"/>
      <c r="D103" s="55"/>
      <c r="E103" s="55"/>
      <c r="F103" s="55"/>
      <c r="G103" s="55"/>
      <c r="H103" s="55"/>
      <c r="I103" s="146"/>
      <c r="J103" s="55"/>
      <c r="K103" s="55"/>
      <c r="L103" s="59"/>
    </row>
  </sheetData>
  <sheetProtection password="CC35" sheet="1" objects="1" scenarios="1" formatCells="0" formatColumns="0" formatRows="0" sort="0" autoFilter="0"/>
  <autoFilter ref="C82:K102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158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615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690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ROUND(SUM(BE83:BE95), 2)</f>
        <v>0</v>
      </c>
      <c r="G32" s="40"/>
      <c r="H32" s="40"/>
      <c r="I32" s="138">
        <v>0.21</v>
      </c>
      <c r="J32" s="137">
        <f>ROUND(ROUND((SUM(BE83:BE95)),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ROUND(SUM(BF83:BF95), 2)</f>
        <v>0</v>
      </c>
      <c r="G33" s="40"/>
      <c r="H33" s="40"/>
      <c r="I33" s="138">
        <v>0.15</v>
      </c>
      <c r="J33" s="137">
        <f>ROUND(ROUND((SUM(BF83:BF95)),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ROUND(SUM(BG83:BG95),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ROUND(SUM(BH83:BH95),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ROUND(SUM(BI83:BI95),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615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D - LOP ZÁPAD - parapety, ostění a nadpraží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615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D - LOP ZÁPAD - parapety, ostění a nadpraží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SUM(P85:P95)</f>
        <v>0</v>
      </c>
      <c r="Q84" s="186"/>
      <c r="R84" s="187">
        <f>SUM(R85:R95)</f>
        <v>0</v>
      </c>
      <c r="S84" s="186"/>
      <c r="T84" s="188">
        <f>SUM(T85:T95)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SUM(BK85:BK95)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691</v>
      </c>
      <c r="F85" s="194" t="s">
        <v>601</v>
      </c>
      <c r="G85" s="195" t="s">
        <v>297</v>
      </c>
      <c r="H85" s="196">
        <v>30.303000000000001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692</v>
      </c>
    </row>
    <row r="86" spans="2:65" s="11" customFormat="1" ht="27">
      <c r="B86" s="208"/>
      <c r="C86" s="209"/>
      <c r="D86" s="210" t="s">
        <v>299</v>
      </c>
      <c r="E86" s="211" t="s">
        <v>22</v>
      </c>
      <c r="F86" s="212" t="s">
        <v>693</v>
      </c>
      <c r="G86" s="209"/>
      <c r="H86" s="213">
        <v>30.303000000000001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299</v>
      </c>
      <c r="AU86" s="219" t="s">
        <v>17</v>
      </c>
      <c r="AV86" s="11" t="s">
        <v>84</v>
      </c>
      <c r="AW86" s="11" t="s">
        <v>39</v>
      </c>
      <c r="AX86" s="11" t="s">
        <v>76</v>
      </c>
      <c r="AY86" s="219" t="s">
        <v>280</v>
      </c>
    </row>
    <row r="87" spans="2:65" s="12" customFormat="1">
      <c r="B87" s="220"/>
      <c r="C87" s="221"/>
      <c r="D87" s="222" t="s">
        <v>299</v>
      </c>
      <c r="E87" s="223" t="s">
        <v>22</v>
      </c>
      <c r="F87" s="224" t="s">
        <v>301</v>
      </c>
      <c r="G87" s="221"/>
      <c r="H87" s="225">
        <v>30.303000000000001</v>
      </c>
      <c r="I87" s="226"/>
      <c r="J87" s="221"/>
      <c r="K87" s="221"/>
      <c r="L87" s="227"/>
      <c r="M87" s="228"/>
      <c r="N87" s="229"/>
      <c r="O87" s="229"/>
      <c r="P87" s="229"/>
      <c r="Q87" s="229"/>
      <c r="R87" s="229"/>
      <c r="S87" s="229"/>
      <c r="T87" s="230"/>
      <c r="AT87" s="231" t="s">
        <v>299</v>
      </c>
      <c r="AU87" s="231" t="s">
        <v>17</v>
      </c>
      <c r="AV87" s="12" t="s">
        <v>279</v>
      </c>
      <c r="AW87" s="12" t="s">
        <v>39</v>
      </c>
      <c r="AX87" s="12" t="s">
        <v>17</v>
      </c>
      <c r="AY87" s="231" t="s">
        <v>280</v>
      </c>
    </row>
    <row r="88" spans="2:65" s="1" customFormat="1" ht="22.5" customHeight="1">
      <c r="B88" s="39"/>
      <c r="C88" s="192" t="s">
        <v>84</v>
      </c>
      <c r="D88" s="192" t="s">
        <v>211</v>
      </c>
      <c r="E88" s="193" t="s">
        <v>694</v>
      </c>
      <c r="F88" s="194" t="s">
        <v>695</v>
      </c>
      <c r="G88" s="195" t="s">
        <v>307</v>
      </c>
      <c r="H88" s="196">
        <v>29.004999999999999</v>
      </c>
      <c r="I88" s="197"/>
      <c r="J88" s="198">
        <f>ROUND(I88*H88,1)</f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17</v>
      </c>
      <c r="BK88" s="203">
        <f>ROUND(I88*H88,1)</f>
        <v>0</v>
      </c>
      <c r="BL88" s="23" t="s">
        <v>284</v>
      </c>
      <c r="BM88" s="23" t="s">
        <v>696</v>
      </c>
    </row>
    <row r="89" spans="2:65" s="13" customFormat="1">
      <c r="B89" s="232"/>
      <c r="C89" s="233"/>
      <c r="D89" s="210" t="s">
        <v>299</v>
      </c>
      <c r="E89" s="234" t="s">
        <v>22</v>
      </c>
      <c r="F89" s="235" t="s">
        <v>697</v>
      </c>
      <c r="G89" s="233"/>
      <c r="H89" s="236" t="s">
        <v>22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299</v>
      </c>
      <c r="AU89" s="242" t="s">
        <v>17</v>
      </c>
      <c r="AV89" s="13" t="s">
        <v>17</v>
      </c>
      <c r="AW89" s="13" t="s">
        <v>39</v>
      </c>
      <c r="AX89" s="13" t="s">
        <v>76</v>
      </c>
      <c r="AY89" s="242" t="s">
        <v>280</v>
      </c>
    </row>
    <row r="90" spans="2:65" s="11" customFormat="1">
      <c r="B90" s="208"/>
      <c r="C90" s="209"/>
      <c r="D90" s="210" t="s">
        <v>299</v>
      </c>
      <c r="E90" s="211" t="s">
        <v>22</v>
      </c>
      <c r="F90" s="212" t="s">
        <v>698</v>
      </c>
      <c r="G90" s="209"/>
      <c r="H90" s="213">
        <v>29.004999999999999</v>
      </c>
      <c r="I90" s="214"/>
      <c r="J90" s="209"/>
      <c r="K90" s="209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299</v>
      </c>
      <c r="AU90" s="219" t="s">
        <v>17</v>
      </c>
      <c r="AV90" s="11" t="s">
        <v>84</v>
      </c>
      <c r="AW90" s="11" t="s">
        <v>39</v>
      </c>
      <c r="AX90" s="11" t="s">
        <v>76</v>
      </c>
      <c r="AY90" s="219" t="s">
        <v>280</v>
      </c>
    </row>
    <row r="91" spans="2:65" s="12" customFormat="1">
      <c r="B91" s="220"/>
      <c r="C91" s="221"/>
      <c r="D91" s="222" t="s">
        <v>299</v>
      </c>
      <c r="E91" s="223" t="s">
        <v>22</v>
      </c>
      <c r="F91" s="224" t="s">
        <v>301</v>
      </c>
      <c r="G91" s="221"/>
      <c r="H91" s="225">
        <v>29.004999999999999</v>
      </c>
      <c r="I91" s="226"/>
      <c r="J91" s="221"/>
      <c r="K91" s="221"/>
      <c r="L91" s="227"/>
      <c r="M91" s="228"/>
      <c r="N91" s="229"/>
      <c r="O91" s="229"/>
      <c r="P91" s="229"/>
      <c r="Q91" s="229"/>
      <c r="R91" s="229"/>
      <c r="S91" s="229"/>
      <c r="T91" s="230"/>
      <c r="AT91" s="231" t="s">
        <v>299</v>
      </c>
      <c r="AU91" s="231" t="s">
        <v>17</v>
      </c>
      <c r="AV91" s="12" t="s">
        <v>279</v>
      </c>
      <c r="AW91" s="12" t="s">
        <v>39</v>
      </c>
      <c r="AX91" s="12" t="s">
        <v>17</v>
      </c>
      <c r="AY91" s="231" t="s">
        <v>280</v>
      </c>
    </row>
    <row r="92" spans="2:65" s="1" customFormat="1" ht="22.5" customHeight="1">
      <c r="B92" s="39"/>
      <c r="C92" s="192" t="s">
        <v>288</v>
      </c>
      <c r="D92" s="192" t="s">
        <v>211</v>
      </c>
      <c r="E92" s="193" t="s">
        <v>699</v>
      </c>
      <c r="F92" s="194" t="s">
        <v>700</v>
      </c>
      <c r="G92" s="195" t="s">
        <v>307</v>
      </c>
      <c r="H92" s="196">
        <v>71.995000000000005</v>
      </c>
      <c r="I92" s="197"/>
      <c r="J92" s="198">
        <f>ROUND(I92*H92,1)</f>
        <v>0</v>
      </c>
      <c r="K92" s="194" t="s">
        <v>22</v>
      </c>
      <c r="L92" s="59"/>
      <c r="M92" s="199" t="s">
        <v>22</v>
      </c>
      <c r="N92" s="200" t="s">
        <v>47</v>
      </c>
      <c r="O92" s="40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284</v>
      </c>
      <c r="AT92" s="23" t="s">
        <v>211</v>
      </c>
      <c r="AU92" s="23" t="s">
        <v>17</v>
      </c>
      <c r="AY92" s="23" t="s">
        <v>280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17</v>
      </c>
      <c r="BK92" s="203">
        <f>ROUND(I92*H92,1)</f>
        <v>0</v>
      </c>
      <c r="BL92" s="23" t="s">
        <v>284</v>
      </c>
      <c r="BM92" s="23" t="s">
        <v>701</v>
      </c>
    </row>
    <row r="93" spans="2:65" s="13" customFormat="1">
      <c r="B93" s="232"/>
      <c r="C93" s="233"/>
      <c r="D93" s="210" t="s">
        <v>299</v>
      </c>
      <c r="E93" s="234" t="s">
        <v>22</v>
      </c>
      <c r="F93" s="235" t="s">
        <v>697</v>
      </c>
      <c r="G93" s="233"/>
      <c r="H93" s="236" t="s">
        <v>22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299</v>
      </c>
      <c r="AU93" s="242" t="s">
        <v>17</v>
      </c>
      <c r="AV93" s="13" t="s">
        <v>17</v>
      </c>
      <c r="AW93" s="13" t="s">
        <v>39</v>
      </c>
      <c r="AX93" s="13" t="s">
        <v>76</v>
      </c>
      <c r="AY93" s="242" t="s">
        <v>280</v>
      </c>
    </row>
    <row r="94" spans="2:65" s="11" customFormat="1">
      <c r="B94" s="208"/>
      <c r="C94" s="209"/>
      <c r="D94" s="210" t="s">
        <v>299</v>
      </c>
      <c r="E94" s="211" t="s">
        <v>22</v>
      </c>
      <c r="F94" s="212" t="s">
        <v>702</v>
      </c>
      <c r="G94" s="209"/>
      <c r="H94" s="213">
        <v>71.995000000000005</v>
      </c>
      <c r="I94" s="214"/>
      <c r="J94" s="209"/>
      <c r="K94" s="209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299</v>
      </c>
      <c r="AU94" s="219" t="s">
        <v>17</v>
      </c>
      <c r="AV94" s="11" t="s">
        <v>84</v>
      </c>
      <c r="AW94" s="11" t="s">
        <v>39</v>
      </c>
      <c r="AX94" s="11" t="s">
        <v>76</v>
      </c>
      <c r="AY94" s="219" t="s">
        <v>280</v>
      </c>
    </row>
    <row r="95" spans="2:65" s="12" customFormat="1">
      <c r="B95" s="220"/>
      <c r="C95" s="221"/>
      <c r="D95" s="210" t="s">
        <v>299</v>
      </c>
      <c r="E95" s="246" t="s">
        <v>22</v>
      </c>
      <c r="F95" s="247" t="s">
        <v>301</v>
      </c>
      <c r="G95" s="221"/>
      <c r="H95" s="248">
        <v>71.995000000000005</v>
      </c>
      <c r="I95" s="226"/>
      <c r="J95" s="221"/>
      <c r="K95" s="221"/>
      <c r="L95" s="227"/>
      <c r="M95" s="252"/>
      <c r="N95" s="253"/>
      <c r="O95" s="253"/>
      <c r="P95" s="253"/>
      <c r="Q95" s="253"/>
      <c r="R95" s="253"/>
      <c r="S95" s="253"/>
      <c r="T95" s="254"/>
      <c r="AT95" s="231" t="s">
        <v>299</v>
      </c>
      <c r="AU95" s="231" t="s">
        <v>17</v>
      </c>
      <c r="AV95" s="12" t="s">
        <v>279</v>
      </c>
      <c r="AW95" s="12" t="s">
        <v>39</v>
      </c>
      <c r="AX95" s="12" t="s">
        <v>17</v>
      </c>
      <c r="AY95" s="231" t="s">
        <v>280</v>
      </c>
    </row>
    <row r="96" spans="2:65" s="1" customFormat="1" ht="6.95" customHeight="1">
      <c r="B96" s="54"/>
      <c r="C96" s="55"/>
      <c r="D96" s="55"/>
      <c r="E96" s="55"/>
      <c r="F96" s="55"/>
      <c r="G96" s="55"/>
      <c r="H96" s="55"/>
      <c r="I96" s="146"/>
      <c r="J96" s="55"/>
      <c r="K96" s="55"/>
      <c r="L96" s="59"/>
    </row>
  </sheetData>
  <sheetProtection password="CC35" sheet="1" objects="1" scenarios="1" formatCells="0" formatColumns="0" formatRows="0" sort="0" autoFilter="0"/>
  <autoFilter ref="C82:K9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160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615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703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ROUND(SUM(BE83:BE89), 2)</f>
        <v>0</v>
      </c>
      <c r="G32" s="40"/>
      <c r="H32" s="40"/>
      <c r="I32" s="138">
        <v>0.21</v>
      </c>
      <c r="J32" s="137">
        <f>ROUND(ROUND((SUM(BE83:BE89)),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ROUND(SUM(BF83:BF89), 2)</f>
        <v>0</v>
      </c>
      <c r="G33" s="40"/>
      <c r="H33" s="40"/>
      <c r="I33" s="138">
        <v>0.15</v>
      </c>
      <c r="J33" s="137">
        <f>ROUND(ROUND((SUM(BF83:BF89)),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ROUND(SUM(BG83:BG89),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ROUND(SUM(BH83:BH89),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ROUND(SUM(BI83:BI89),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615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E - LOP ZÁPAD - detaily napojení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615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E - LOP ZÁPAD - detaily napojení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SUM(P85:P89)</f>
        <v>0</v>
      </c>
      <c r="Q84" s="186"/>
      <c r="R84" s="187">
        <f>SUM(R85:R89)</f>
        <v>0</v>
      </c>
      <c r="S84" s="186"/>
      <c r="T84" s="188">
        <f>SUM(T85:T89)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SUM(BK85:BK89)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704</v>
      </c>
      <c r="F85" s="194" t="s">
        <v>705</v>
      </c>
      <c r="G85" s="195" t="s">
        <v>307</v>
      </c>
      <c r="H85" s="196">
        <v>14.3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706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707</v>
      </c>
      <c r="F86" s="194" t="s">
        <v>708</v>
      </c>
      <c r="G86" s="195" t="s">
        <v>307</v>
      </c>
      <c r="H86" s="196">
        <v>14.3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709</v>
      </c>
    </row>
    <row r="87" spans="2:65" s="1" customFormat="1" ht="22.5" customHeight="1">
      <c r="B87" s="39"/>
      <c r="C87" s="192" t="s">
        <v>288</v>
      </c>
      <c r="D87" s="192" t="s">
        <v>211</v>
      </c>
      <c r="E87" s="193" t="s">
        <v>710</v>
      </c>
      <c r="F87" s="194" t="s">
        <v>711</v>
      </c>
      <c r="G87" s="195" t="s">
        <v>307</v>
      </c>
      <c r="H87" s="196">
        <v>14.15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712</v>
      </c>
    </row>
    <row r="88" spans="2:65" s="11" customFormat="1">
      <c r="B88" s="208"/>
      <c r="C88" s="209"/>
      <c r="D88" s="210" t="s">
        <v>299</v>
      </c>
      <c r="E88" s="211" t="s">
        <v>22</v>
      </c>
      <c r="F88" s="212" t="s">
        <v>713</v>
      </c>
      <c r="G88" s="209"/>
      <c r="H88" s="213">
        <v>14.15</v>
      </c>
      <c r="I88" s="214"/>
      <c r="J88" s="209"/>
      <c r="K88" s="209"/>
      <c r="L88" s="215"/>
      <c r="M88" s="216"/>
      <c r="N88" s="217"/>
      <c r="O88" s="217"/>
      <c r="P88" s="217"/>
      <c r="Q88" s="217"/>
      <c r="R88" s="217"/>
      <c r="S88" s="217"/>
      <c r="T88" s="218"/>
      <c r="AT88" s="219" t="s">
        <v>299</v>
      </c>
      <c r="AU88" s="219" t="s">
        <v>17</v>
      </c>
      <c r="AV88" s="11" t="s">
        <v>84</v>
      </c>
      <c r="AW88" s="11" t="s">
        <v>39</v>
      </c>
      <c r="AX88" s="11" t="s">
        <v>76</v>
      </c>
      <c r="AY88" s="219" t="s">
        <v>280</v>
      </c>
    </row>
    <row r="89" spans="2:65" s="12" customFormat="1">
      <c r="B89" s="220"/>
      <c r="C89" s="221"/>
      <c r="D89" s="210" t="s">
        <v>299</v>
      </c>
      <c r="E89" s="246" t="s">
        <v>22</v>
      </c>
      <c r="F89" s="247" t="s">
        <v>301</v>
      </c>
      <c r="G89" s="221"/>
      <c r="H89" s="248">
        <v>14.15</v>
      </c>
      <c r="I89" s="226"/>
      <c r="J89" s="221"/>
      <c r="K89" s="221"/>
      <c r="L89" s="227"/>
      <c r="M89" s="252"/>
      <c r="N89" s="253"/>
      <c r="O89" s="253"/>
      <c r="P89" s="253"/>
      <c r="Q89" s="253"/>
      <c r="R89" s="253"/>
      <c r="S89" s="253"/>
      <c r="T89" s="254"/>
      <c r="AT89" s="231" t="s">
        <v>299</v>
      </c>
      <c r="AU89" s="231" t="s">
        <v>17</v>
      </c>
      <c r="AV89" s="12" t="s">
        <v>279</v>
      </c>
      <c r="AW89" s="12" t="s">
        <v>39</v>
      </c>
      <c r="AX89" s="12" t="s">
        <v>17</v>
      </c>
      <c r="AY89" s="231" t="s">
        <v>280</v>
      </c>
    </row>
    <row r="90" spans="2:65" s="1" customFormat="1" ht="6.95" customHeight="1">
      <c r="B90" s="54"/>
      <c r="C90" s="55"/>
      <c r="D90" s="55"/>
      <c r="E90" s="55"/>
      <c r="F90" s="55"/>
      <c r="G90" s="55"/>
      <c r="H90" s="55"/>
      <c r="I90" s="146"/>
      <c r="J90" s="55"/>
      <c r="K90" s="55"/>
      <c r="L90" s="59"/>
    </row>
  </sheetData>
  <sheetProtection password="CC35" sheet="1" objects="1" scenarios="1" formatCells="0" formatColumns="0" formatRows="0" sort="0" autoFilter="0"/>
  <autoFilter ref="C82:K89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165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714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715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34.5" customHeight="1">
      <c r="B26" s="128"/>
      <c r="C26" s="129"/>
      <c r="D26" s="129"/>
      <c r="E26" s="368" t="s">
        <v>575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714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LOP JIH - konstrukce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714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LOP JIH - konstrukce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716</v>
      </c>
      <c r="F85" s="194" t="s">
        <v>577</v>
      </c>
      <c r="G85" s="195" t="s">
        <v>297</v>
      </c>
      <c r="H85" s="196">
        <v>89.49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717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718</v>
      </c>
      <c r="F86" s="194" t="s">
        <v>580</v>
      </c>
      <c r="G86" s="195" t="s">
        <v>297</v>
      </c>
      <c r="H86" s="196">
        <v>0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719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167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714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720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34.5" customHeight="1">
      <c r="B26" s="128"/>
      <c r="C26" s="129"/>
      <c r="D26" s="129"/>
      <c r="E26" s="368" t="s">
        <v>721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ROUND(SUM(BE83:BE91), 2)</f>
        <v>0</v>
      </c>
      <c r="G32" s="40"/>
      <c r="H32" s="40"/>
      <c r="I32" s="138">
        <v>0.21</v>
      </c>
      <c r="J32" s="137">
        <f>ROUND(ROUND((SUM(BE83:BE91)),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ROUND(SUM(BF83:BF91), 2)</f>
        <v>0</v>
      </c>
      <c r="G33" s="40"/>
      <c r="H33" s="40"/>
      <c r="I33" s="138">
        <v>0.15</v>
      </c>
      <c r="J33" s="137">
        <f>ROUND(ROUND((SUM(BF83:BF91)),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ROUND(SUM(BG83:BG91),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ROUND(SUM(BH83:BH91),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ROUND(SUM(BI83:BI91),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714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LOP JIH - výplně otvorů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714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LOP JIH - výplně otvorů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SUM(P85:P91)</f>
        <v>0</v>
      </c>
      <c r="Q84" s="186"/>
      <c r="R84" s="187">
        <f>SUM(R85:R91)</f>
        <v>0</v>
      </c>
      <c r="S84" s="186"/>
      <c r="T84" s="188">
        <f>SUM(T85:T91)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SUM(BK85:BK91)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722</v>
      </c>
      <c r="F85" s="194" t="s">
        <v>723</v>
      </c>
      <c r="G85" s="195" t="s">
        <v>312</v>
      </c>
      <c r="H85" s="196">
        <v>10</v>
      </c>
      <c r="I85" s="197"/>
      <c r="J85" s="198">
        <f t="shared" ref="J85:J91" si="0"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 t="shared" ref="P85:P91" si="1">O85*H85</f>
        <v>0</v>
      </c>
      <c r="Q85" s="201">
        <v>0</v>
      </c>
      <c r="R85" s="201">
        <f t="shared" ref="R85:R91" si="2">Q85*H85</f>
        <v>0</v>
      </c>
      <c r="S85" s="201">
        <v>0</v>
      </c>
      <c r="T85" s="202">
        <f t="shared" ref="T85:T91" si="3"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 t="shared" ref="BE85:BE91" si="4">IF(N85="základní",J85,0)</f>
        <v>0</v>
      </c>
      <c r="BF85" s="203">
        <f t="shared" ref="BF85:BF91" si="5">IF(N85="snížená",J85,0)</f>
        <v>0</v>
      </c>
      <c r="BG85" s="203">
        <f t="shared" ref="BG85:BG91" si="6">IF(N85="zákl. přenesená",J85,0)</f>
        <v>0</v>
      </c>
      <c r="BH85" s="203">
        <f t="shared" ref="BH85:BH91" si="7">IF(N85="sníž. přenesená",J85,0)</f>
        <v>0</v>
      </c>
      <c r="BI85" s="203">
        <f t="shared" ref="BI85:BI91" si="8">IF(N85="nulová",J85,0)</f>
        <v>0</v>
      </c>
      <c r="BJ85" s="23" t="s">
        <v>17</v>
      </c>
      <c r="BK85" s="203">
        <f t="shared" ref="BK85:BK91" si="9">ROUND(I85*H85,1)</f>
        <v>0</v>
      </c>
      <c r="BL85" s="23" t="s">
        <v>284</v>
      </c>
      <c r="BM85" s="23" t="s">
        <v>724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725</v>
      </c>
      <c r="F86" s="194" t="s">
        <v>726</v>
      </c>
      <c r="G86" s="195" t="s">
        <v>312</v>
      </c>
      <c r="H86" s="196">
        <v>23</v>
      </c>
      <c r="I86" s="197"/>
      <c r="J86" s="198">
        <f t="shared" si="0"/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17</v>
      </c>
      <c r="BK86" s="203">
        <f t="shared" si="9"/>
        <v>0</v>
      </c>
      <c r="BL86" s="23" t="s">
        <v>284</v>
      </c>
      <c r="BM86" s="23" t="s">
        <v>727</v>
      </c>
    </row>
    <row r="87" spans="2:65" s="1" customFormat="1" ht="31.5" customHeight="1">
      <c r="B87" s="39"/>
      <c r="C87" s="192" t="s">
        <v>288</v>
      </c>
      <c r="D87" s="192" t="s">
        <v>211</v>
      </c>
      <c r="E87" s="193" t="s">
        <v>728</v>
      </c>
      <c r="F87" s="194" t="s">
        <v>729</v>
      </c>
      <c r="G87" s="195" t="s">
        <v>312</v>
      </c>
      <c r="H87" s="196">
        <v>6</v>
      </c>
      <c r="I87" s="197"/>
      <c r="J87" s="198">
        <f t="shared" si="0"/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17</v>
      </c>
      <c r="BK87" s="203">
        <f t="shared" si="9"/>
        <v>0</v>
      </c>
      <c r="BL87" s="23" t="s">
        <v>284</v>
      </c>
      <c r="BM87" s="23" t="s">
        <v>730</v>
      </c>
    </row>
    <row r="88" spans="2:65" s="1" customFormat="1" ht="31.5" customHeight="1">
      <c r="B88" s="39"/>
      <c r="C88" s="192" t="s">
        <v>279</v>
      </c>
      <c r="D88" s="192" t="s">
        <v>211</v>
      </c>
      <c r="E88" s="193" t="s">
        <v>731</v>
      </c>
      <c r="F88" s="194" t="s">
        <v>732</v>
      </c>
      <c r="G88" s="195" t="s">
        <v>312</v>
      </c>
      <c r="H88" s="196">
        <v>9</v>
      </c>
      <c r="I88" s="197"/>
      <c r="J88" s="198">
        <f t="shared" si="0"/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17</v>
      </c>
      <c r="BK88" s="203">
        <f t="shared" si="9"/>
        <v>0</v>
      </c>
      <c r="BL88" s="23" t="s">
        <v>284</v>
      </c>
      <c r="BM88" s="23" t="s">
        <v>733</v>
      </c>
    </row>
    <row r="89" spans="2:65" s="1" customFormat="1" ht="31.5" customHeight="1">
      <c r="B89" s="39"/>
      <c r="C89" s="192" t="s">
        <v>329</v>
      </c>
      <c r="D89" s="192" t="s">
        <v>211</v>
      </c>
      <c r="E89" s="193" t="s">
        <v>734</v>
      </c>
      <c r="F89" s="194" t="s">
        <v>735</v>
      </c>
      <c r="G89" s="195" t="s">
        <v>312</v>
      </c>
      <c r="H89" s="196">
        <v>5</v>
      </c>
      <c r="I89" s="197"/>
      <c r="J89" s="198">
        <f t="shared" si="0"/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17</v>
      </c>
      <c r="BK89" s="203">
        <f t="shared" si="9"/>
        <v>0</v>
      </c>
      <c r="BL89" s="23" t="s">
        <v>284</v>
      </c>
      <c r="BM89" s="23" t="s">
        <v>736</v>
      </c>
    </row>
    <row r="90" spans="2:65" s="1" customFormat="1" ht="31.5" customHeight="1">
      <c r="B90" s="39"/>
      <c r="C90" s="192" t="s">
        <v>333</v>
      </c>
      <c r="D90" s="192" t="s">
        <v>211</v>
      </c>
      <c r="E90" s="193" t="s">
        <v>737</v>
      </c>
      <c r="F90" s="194" t="s">
        <v>738</v>
      </c>
      <c r="G90" s="195" t="s">
        <v>312</v>
      </c>
      <c r="H90" s="196">
        <v>1</v>
      </c>
      <c r="I90" s="197"/>
      <c r="J90" s="198">
        <f t="shared" si="0"/>
        <v>0</v>
      </c>
      <c r="K90" s="194" t="s">
        <v>22</v>
      </c>
      <c r="L90" s="59"/>
      <c r="M90" s="199" t="s">
        <v>22</v>
      </c>
      <c r="N90" s="200" t="s">
        <v>47</v>
      </c>
      <c r="O90" s="40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284</v>
      </c>
      <c r="AT90" s="23" t="s">
        <v>211</v>
      </c>
      <c r="AU90" s="23" t="s">
        <v>17</v>
      </c>
      <c r="AY90" s="23" t="s">
        <v>280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17</v>
      </c>
      <c r="BK90" s="203">
        <f t="shared" si="9"/>
        <v>0</v>
      </c>
      <c r="BL90" s="23" t="s">
        <v>284</v>
      </c>
      <c r="BM90" s="23" t="s">
        <v>739</v>
      </c>
    </row>
    <row r="91" spans="2:65" s="1" customFormat="1" ht="31.5" customHeight="1">
      <c r="B91" s="39"/>
      <c r="C91" s="192" t="s">
        <v>337</v>
      </c>
      <c r="D91" s="192" t="s">
        <v>211</v>
      </c>
      <c r="E91" s="193" t="s">
        <v>740</v>
      </c>
      <c r="F91" s="194" t="s">
        <v>741</v>
      </c>
      <c r="G91" s="195" t="s">
        <v>312</v>
      </c>
      <c r="H91" s="196">
        <v>1</v>
      </c>
      <c r="I91" s="197"/>
      <c r="J91" s="198">
        <f t="shared" si="0"/>
        <v>0</v>
      </c>
      <c r="K91" s="194" t="s">
        <v>22</v>
      </c>
      <c r="L91" s="59"/>
      <c r="M91" s="199" t="s">
        <v>22</v>
      </c>
      <c r="N91" s="204" t="s">
        <v>47</v>
      </c>
      <c r="O91" s="205"/>
      <c r="P91" s="206">
        <f t="shared" si="1"/>
        <v>0</v>
      </c>
      <c r="Q91" s="206">
        <v>0</v>
      </c>
      <c r="R91" s="206">
        <f t="shared" si="2"/>
        <v>0</v>
      </c>
      <c r="S91" s="206">
        <v>0</v>
      </c>
      <c r="T91" s="207">
        <f t="shared" si="3"/>
        <v>0</v>
      </c>
      <c r="AR91" s="23" t="s">
        <v>284</v>
      </c>
      <c r="AT91" s="23" t="s">
        <v>211</v>
      </c>
      <c r="AU91" s="23" t="s">
        <v>17</v>
      </c>
      <c r="AY91" s="23" t="s">
        <v>280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3" t="s">
        <v>17</v>
      </c>
      <c r="BK91" s="203">
        <f t="shared" si="9"/>
        <v>0</v>
      </c>
      <c r="BL91" s="23" t="s">
        <v>284</v>
      </c>
      <c r="BM91" s="23" t="s">
        <v>742</v>
      </c>
    </row>
    <row r="92" spans="2:65" s="1" customFormat="1" ht="6.95" customHeight="1">
      <c r="B92" s="54"/>
      <c r="C92" s="55"/>
      <c r="D92" s="55"/>
      <c r="E92" s="55"/>
      <c r="F92" s="55"/>
      <c r="G92" s="55"/>
      <c r="H92" s="55"/>
      <c r="I92" s="146"/>
      <c r="J92" s="55"/>
      <c r="K92" s="55"/>
      <c r="L92" s="59"/>
    </row>
  </sheetData>
  <sheetProtection password="CC35" sheet="1" objects="1" scenarios="1" formatCells="0" formatColumns="0" formatRows="0" sort="0" autoFilter="0"/>
  <autoFilter ref="C82:K91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292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293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294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ROUND(SUM(BE83:BE92), 2)</f>
        <v>0</v>
      </c>
      <c r="G32" s="40"/>
      <c r="H32" s="40"/>
      <c r="I32" s="138">
        <v>0.21</v>
      </c>
      <c r="J32" s="137">
        <f>ROUND(ROUND((SUM(BE83:BE92)),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ROUND(SUM(BF83:BF92), 2)</f>
        <v>0</v>
      </c>
      <c r="G33" s="40"/>
      <c r="H33" s="40"/>
      <c r="I33" s="138">
        <v>0.15</v>
      </c>
      <c r="J33" s="137">
        <f>ROUND(ROUND((SUM(BF83:BF92)),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ROUND(SUM(BG83:BG92),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ROUND(SUM(BH83:BH92),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ROUND(SUM(BI83:BI92),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292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Vnitřní konstrukce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292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Vnitřní konstrukce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SUM(P85:P92)</f>
        <v>0</v>
      </c>
      <c r="Q84" s="186"/>
      <c r="R84" s="187">
        <f>SUM(R85:R92)</f>
        <v>0</v>
      </c>
      <c r="S84" s="186"/>
      <c r="T84" s="188">
        <f>SUM(T85:T92)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SUM(BK85:BK92)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295</v>
      </c>
      <c r="F85" s="194" t="s">
        <v>296</v>
      </c>
      <c r="G85" s="195" t="s">
        <v>297</v>
      </c>
      <c r="H85" s="196">
        <v>66.929000000000002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298</v>
      </c>
    </row>
    <row r="86" spans="2:65" s="11" customFormat="1">
      <c r="B86" s="208"/>
      <c r="C86" s="209"/>
      <c r="D86" s="210" t="s">
        <v>299</v>
      </c>
      <c r="E86" s="211" t="s">
        <v>22</v>
      </c>
      <c r="F86" s="212" t="s">
        <v>300</v>
      </c>
      <c r="G86" s="209"/>
      <c r="H86" s="213">
        <v>66.929000000000002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299</v>
      </c>
      <c r="AU86" s="219" t="s">
        <v>17</v>
      </c>
      <c r="AV86" s="11" t="s">
        <v>84</v>
      </c>
      <c r="AW86" s="11" t="s">
        <v>39</v>
      </c>
      <c r="AX86" s="11" t="s">
        <v>76</v>
      </c>
      <c r="AY86" s="219" t="s">
        <v>280</v>
      </c>
    </row>
    <row r="87" spans="2:65" s="12" customFormat="1">
      <c r="B87" s="220"/>
      <c r="C87" s="221"/>
      <c r="D87" s="222" t="s">
        <v>299</v>
      </c>
      <c r="E87" s="223" t="s">
        <v>22</v>
      </c>
      <c r="F87" s="224" t="s">
        <v>301</v>
      </c>
      <c r="G87" s="221"/>
      <c r="H87" s="225">
        <v>66.929000000000002</v>
      </c>
      <c r="I87" s="226"/>
      <c r="J87" s="221"/>
      <c r="K87" s="221"/>
      <c r="L87" s="227"/>
      <c r="M87" s="228"/>
      <c r="N87" s="229"/>
      <c r="O87" s="229"/>
      <c r="P87" s="229"/>
      <c r="Q87" s="229"/>
      <c r="R87" s="229"/>
      <c r="S87" s="229"/>
      <c r="T87" s="230"/>
      <c r="AT87" s="231" t="s">
        <v>299</v>
      </c>
      <c r="AU87" s="231" t="s">
        <v>17</v>
      </c>
      <c r="AV87" s="12" t="s">
        <v>279</v>
      </c>
      <c r="AW87" s="12" t="s">
        <v>39</v>
      </c>
      <c r="AX87" s="12" t="s">
        <v>17</v>
      </c>
      <c r="AY87" s="231" t="s">
        <v>280</v>
      </c>
    </row>
    <row r="88" spans="2:65" s="1" customFormat="1" ht="22.5" customHeight="1">
      <c r="B88" s="39"/>
      <c r="C88" s="192" t="s">
        <v>84</v>
      </c>
      <c r="D88" s="192" t="s">
        <v>211</v>
      </c>
      <c r="E88" s="193" t="s">
        <v>302</v>
      </c>
      <c r="F88" s="194" t="s">
        <v>303</v>
      </c>
      <c r="G88" s="195" t="s">
        <v>297</v>
      </c>
      <c r="H88" s="196">
        <v>28.85</v>
      </c>
      <c r="I88" s="197"/>
      <c r="J88" s="198">
        <f>ROUND(I88*H88,1)</f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17</v>
      </c>
      <c r="BK88" s="203">
        <f>ROUND(I88*H88,1)</f>
        <v>0</v>
      </c>
      <c r="BL88" s="23" t="s">
        <v>284</v>
      </c>
      <c r="BM88" s="23" t="s">
        <v>304</v>
      </c>
    </row>
    <row r="89" spans="2:65" s="1" customFormat="1" ht="31.5" customHeight="1">
      <c r="B89" s="39"/>
      <c r="C89" s="192" t="s">
        <v>288</v>
      </c>
      <c r="D89" s="192" t="s">
        <v>211</v>
      </c>
      <c r="E89" s="193" t="s">
        <v>305</v>
      </c>
      <c r="F89" s="194" t="s">
        <v>306</v>
      </c>
      <c r="G89" s="195" t="s">
        <v>307</v>
      </c>
      <c r="H89" s="196">
        <v>13.9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308</v>
      </c>
    </row>
    <row r="90" spans="2:65" s="11" customFormat="1">
      <c r="B90" s="208"/>
      <c r="C90" s="209"/>
      <c r="D90" s="210" t="s">
        <v>299</v>
      </c>
      <c r="E90" s="211" t="s">
        <v>22</v>
      </c>
      <c r="F90" s="212" t="s">
        <v>309</v>
      </c>
      <c r="G90" s="209"/>
      <c r="H90" s="213">
        <v>13.9</v>
      </c>
      <c r="I90" s="214"/>
      <c r="J90" s="209"/>
      <c r="K90" s="209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299</v>
      </c>
      <c r="AU90" s="219" t="s">
        <v>17</v>
      </c>
      <c r="AV90" s="11" t="s">
        <v>84</v>
      </c>
      <c r="AW90" s="11" t="s">
        <v>39</v>
      </c>
      <c r="AX90" s="11" t="s">
        <v>76</v>
      </c>
      <c r="AY90" s="219" t="s">
        <v>280</v>
      </c>
    </row>
    <row r="91" spans="2:65" s="12" customFormat="1">
      <c r="B91" s="220"/>
      <c r="C91" s="221"/>
      <c r="D91" s="222" t="s">
        <v>299</v>
      </c>
      <c r="E91" s="223" t="s">
        <v>22</v>
      </c>
      <c r="F91" s="224" t="s">
        <v>301</v>
      </c>
      <c r="G91" s="221"/>
      <c r="H91" s="225">
        <v>13.9</v>
      </c>
      <c r="I91" s="226"/>
      <c r="J91" s="221"/>
      <c r="K91" s="221"/>
      <c r="L91" s="227"/>
      <c r="M91" s="228"/>
      <c r="N91" s="229"/>
      <c r="O91" s="229"/>
      <c r="P91" s="229"/>
      <c r="Q91" s="229"/>
      <c r="R91" s="229"/>
      <c r="S91" s="229"/>
      <c r="T91" s="230"/>
      <c r="AT91" s="231" t="s">
        <v>299</v>
      </c>
      <c r="AU91" s="231" t="s">
        <v>17</v>
      </c>
      <c r="AV91" s="12" t="s">
        <v>279</v>
      </c>
      <c r="AW91" s="12" t="s">
        <v>39</v>
      </c>
      <c r="AX91" s="12" t="s">
        <v>17</v>
      </c>
      <c r="AY91" s="231" t="s">
        <v>280</v>
      </c>
    </row>
    <row r="92" spans="2:65" s="1" customFormat="1" ht="22.5" customHeight="1">
      <c r="B92" s="39"/>
      <c r="C92" s="192" t="s">
        <v>279</v>
      </c>
      <c r="D92" s="192" t="s">
        <v>211</v>
      </c>
      <c r="E92" s="193" t="s">
        <v>310</v>
      </c>
      <c r="F92" s="194" t="s">
        <v>311</v>
      </c>
      <c r="G92" s="195" t="s">
        <v>312</v>
      </c>
      <c r="H92" s="196">
        <v>1</v>
      </c>
      <c r="I92" s="197"/>
      <c r="J92" s="198">
        <f>ROUND(I92*H92,1)</f>
        <v>0</v>
      </c>
      <c r="K92" s="194" t="s">
        <v>22</v>
      </c>
      <c r="L92" s="59"/>
      <c r="M92" s="199" t="s">
        <v>22</v>
      </c>
      <c r="N92" s="204" t="s">
        <v>47</v>
      </c>
      <c r="O92" s="20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AR92" s="23" t="s">
        <v>284</v>
      </c>
      <c r="AT92" s="23" t="s">
        <v>211</v>
      </c>
      <c r="AU92" s="23" t="s">
        <v>17</v>
      </c>
      <c r="AY92" s="23" t="s">
        <v>280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17</v>
      </c>
      <c r="BK92" s="203">
        <f>ROUND(I92*H92,1)</f>
        <v>0</v>
      </c>
      <c r="BL92" s="23" t="s">
        <v>284</v>
      </c>
      <c r="BM92" s="23" t="s">
        <v>313</v>
      </c>
    </row>
    <row r="93" spans="2:65" s="1" customFormat="1" ht="6.95" customHeight="1">
      <c r="B93" s="54"/>
      <c r="C93" s="55"/>
      <c r="D93" s="55"/>
      <c r="E93" s="55"/>
      <c r="F93" s="55"/>
      <c r="G93" s="55"/>
      <c r="H93" s="55"/>
      <c r="I93" s="146"/>
      <c r="J93" s="55"/>
      <c r="K93" s="55"/>
      <c r="L93" s="59"/>
    </row>
  </sheetData>
  <sheetProtection password="CC35" sheet="1" objects="1" scenarios="1" formatCells="0" formatColumns="0" formatRows="0" sort="0" autoFilter="0"/>
  <autoFilter ref="C82:K92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169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714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743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91.5" customHeight="1">
      <c r="B26" s="128"/>
      <c r="C26" s="129"/>
      <c r="D26" s="129"/>
      <c r="E26" s="368" t="s">
        <v>744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714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C - LOP JIH - plné neprůhledné plochy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714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C - LOP JIH - plné neprůhledné plochy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745</v>
      </c>
      <c r="F85" s="194" t="s">
        <v>640</v>
      </c>
      <c r="G85" s="195" t="s">
        <v>312</v>
      </c>
      <c r="H85" s="196">
        <v>5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746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747</v>
      </c>
      <c r="F86" s="194" t="s">
        <v>748</v>
      </c>
      <c r="G86" s="195" t="s">
        <v>312</v>
      </c>
      <c r="H86" s="196">
        <v>5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749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171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714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750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ROUND(SUM(BE83:BE87), 2)</f>
        <v>0</v>
      </c>
      <c r="G32" s="40"/>
      <c r="H32" s="40"/>
      <c r="I32" s="138">
        <v>0.21</v>
      </c>
      <c r="J32" s="137">
        <f>ROUND(ROUND((SUM(BE83:BE87)),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ROUND(SUM(BF83:BF87), 2)</f>
        <v>0</v>
      </c>
      <c r="G33" s="40"/>
      <c r="H33" s="40"/>
      <c r="I33" s="138">
        <v>0.15</v>
      </c>
      <c r="J33" s="137">
        <f>ROUND(ROUND((SUM(BF83:BF87)),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714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D - LOP JIH - parapety, ostění a nadpraží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714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D - LOP JIH - parapety, ostění a nadpraží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SUM(P85:P87)</f>
        <v>0</v>
      </c>
      <c r="Q84" s="186"/>
      <c r="R84" s="187">
        <f>SUM(R85:R87)</f>
        <v>0</v>
      </c>
      <c r="S84" s="186"/>
      <c r="T84" s="188">
        <f>SUM(T85:T87)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SUM(BK85:BK87)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751</v>
      </c>
      <c r="F85" s="194" t="s">
        <v>752</v>
      </c>
      <c r="G85" s="195" t="s">
        <v>297</v>
      </c>
      <c r="H85" s="196">
        <v>29.55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753</v>
      </c>
    </row>
    <row r="86" spans="2:65" s="11" customFormat="1">
      <c r="B86" s="208"/>
      <c r="C86" s="209"/>
      <c r="D86" s="210" t="s">
        <v>299</v>
      </c>
      <c r="E86" s="211" t="s">
        <v>22</v>
      </c>
      <c r="F86" s="212" t="s">
        <v>754</v>
      </c>
      <c r="G86" s="209"/>
      <c r="H86" s="213">
        <v>29.55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299</v>
      </c>
      <c r="AU86" s="219" t="s">
        <v>17</v>
      </c>
      <c r="AV86" s="11" t="s">
        <v>84</v>
      </c>
      <c r="AW86" s="11" t="s">
        <v>39</v>
      </c>
      <c r="AX86" s="11" t="s">
        <v>76</v>
      </c>
      <c r="AY86" s="219" t="s">
        <v>280</v>
      </c>
    </row>
    <row r="87" spans="2:65" s="12" customFormat="1">
      <c r="B87" s="220"/>
      <c r="C87" s="221"/>
      <c r="D87" s="210" t="s">
        <v>299</v>
      </c>
      <c r="E87" s="246" t="s">
        <v>22</v>
      </c>
      <c r="F87" s="247" t="s">
        <v>301</v>
      </c>
      <c r="G87" s="221"/>
      <c r="H87" s="248">
        <v>29.55</v>
      </c>
      <c r="I87" s="226"/>
      <c r="J87" s="221"/>
      <c r="K87" s="221"/>
      <c r="L87" s="227"/>
      <c r="M87" s="252"/>
      <c r="N87" s="253"/>
      <c r="O87" s="253"/>
      <c r="P87" s="253"/>
      <c r="Q87" s="253"/>
      <c r="R87" s="253"/>
      <c r="S87" s="253"/>
      <c r="T87" s="254"/>
      <c r="AT87" s="231" t="s">
        <v>299</v>
      </c>
      <c r="AU87" s="231" t="s">
        <v>17</v>
      </c>
      <c r="AV87" s="12" t="s">
        <v>279</v>
      </c>
      <c r="AW87" s="12" t="s">
        <v>39</v>
      </c>
      <c r="AX87" s="12" t="s">
        <v>17</v>
      </c>
      <c r="AY87" s="231" t="s">
        <v>280</v>
      </c>
    </row>
    <row r="88" spans="2:65" s="1" customFormat="1" ht="6.95" customHeight="1">
      <c r="B88" s="54"/>
      <c r="C88" s="55"/>
      <c r="D88" s="55"/>
      <c r="E88" s="55"/>
      <c r="F88" s="55"/>
      <c r="G88" s="55"/>
      <c r="H88" s="55"/>
      <c r="I88" s="146"/>
      <c r="J88" s="55"/>
      <c r="K88" s="55"/>
      <c r="L88" s="59"/>
    </row>
  </sheetData>
  <sheetProtection password="CC35" sheet="1" objects="1" scenarios="1" formatCells="0" formatColumns="0" formatRows="0" sort="0" autoFilter="0"/>
  <autoFilter ref="C82:K87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173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714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755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ROUND(SUM(BE83:BE112), 2)</f>
        <v>0</v>
      </c>
      <c r="G32" s="40"/>
      <c r="H32" s="40"/>
      <c r="I32" s="138">
        <v>0.21</v>
      </c>
      <c r="J32" s="137">
        <f>ROUND(ROUND((SUM(BE83:BE112)),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ROUND(SUM(BF83:BF112), 2)</f>
        <v>0</v>
      </c>
      <c r="G33" s="40"/>
      <c r="H33" s="40"/>
      <c r="I33" s="138">
        <v>0.15</v>
      </c>
      <c r="J33" s="137">
        <f>ROUND(ROUND((SUM(BF83:BF112)),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ROUND(SUM(BG83:BG112),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ROUND(SUM(BH83:BH112),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ROUND(SUM(BI83:BI112),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714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E - LOP JIH - detaily napojení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714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E - LOP JIH - detaily napojení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SUM(P85:P112)</f>
        <v>0</v>
      </c>
      <c r="Q84" s="186"/>
      <c r="R84" s="187">
        <f>SUM(R85:R112)</f>
        <v>0</v>
      </c>
      <c r="S84" s="186"/>
      <c r="T84" s="188">
        <f>SUM(T85:T112)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SUM(BK85:BK112)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756</v>
      </c>
      <c r="F85" s="194" t="s">
        <v>757</v>
      </c>
      <c r="G85" s="195" t="s">
        <v>307</v>
      </c>
      <c r="H85" s="196">
        <v>30.1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758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759</v>
      </c>
      <c r="F86" s="194" t="s">
        <v>760</v>
      </c>
      <c r="G86" s="195" t="s">
        <v>307</v>
      </c>
      <c r="H86" s="196">
        <v>5.4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761</v>
      </c>
    </row>
    <row r="87" spans="2:65" s="1" customFormat="1" ht="22.5" customHeight="1">
      <c r="B87" s="39"/>
      <c r="C87" s="192" t="s">
        <v>288</v>
      </c>
      <c r="D87" s="192" t="s">
        <v>211</v>
      </c>
      <c r="E87" s="193" t="s">
        <v>762</v>
      </c>
      <c r="F87" s="194" t="s">
        <v>763</v>
      </c>
      <c r="G87" s="195" t="s">
        <v>307</v>
      </c>
      <c r="H87" s="196">
        <v>35.5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764</v>
      </c>
    </row>
    <row r="88" spans="2:65" s="11" customFormat="1">
      <c r="B88" s="208"/>
      <c r="C88" s="209"/>
      <c r="D88" s="210" t="s">
        <v>299</v>
      </c>
      <c r="E88" s="211" t="s">
        <v>22</v>
      </c>
      <c r="F88" s="212" t="s">
        <v>765</v>
      </c>
      <c r="G88" s="209"/>
      <c r="H88" s="213">
        <v>35.5</v>
      </c>
      <c r="I88" s="214"/>
      <c r="J88" s="209"/>
      <c r="K88" s="209"/>
      <c r="L88" s="215"/>
      <c r="M88" s="216"/>
      <c r="N88" s="217"/>
      <c r="O88" s="217"/>
      <c r="P88" s="217"/>
      <c r="Q88" s="217"/>
      <c r="R88" s="217"/>
      <c r="S88" s="217"/>
      <c r="T88" s="218"/>
      <c r="AT88" s="219" t="s">
        <v>299</v>
      </c>
      <c r="AU88" s="219" t="s">
        <v>17</v>
      </c>
      <c r="AV88" s="11" t="s">
        <v>84</v>
      </c>
      <c r="AW88" s="11" t="s">
        <v>39</v>
      </c>
      <c r="AX88" s="11" t="s">
        <v>76</v>
      </c>
      <c r="AY88" s="219" t="s">
        <v>280</v>
      </c>
    </row>
    <row r="89" spans="2:65" s="12" customFormat="1">
      <c r="B89" s="220"/>
      <c r="C89" s="221"/>
      <c r="D89" s="210" t="s">
        <v>299</v>
      </c>
      <c r="E89" s="246" t="s">
        <v>22</v>
      </c>
      <c r="F89" s="247" t="s">
        <v>301</v>
      </c>
      <c r="G89" s="221"/>
      <c r="H89" s="248">
        <v>35.5</v>
      </c>
      <c r="I89" s="226"/>
      <c r="J89" s="221"/>
      <c r="K89" s="221"/>
      <c r="L89" s="227"/>
      <c r="M89" s="228"/>
      <c r="N89" s="229"/>
      <c r="O89" s="229"/>
      <c r="P89" s="229"/>
      <c r="Q89" s="229"/>
      <c r="R89" s="229"/>
      <c r="S89" s="229"/>
      <c r="T89" s="230"/>
      <c r="AT89" s="231" t="s">
        <v>299</v>
      </c>
      <c r="AU89" s="231" t="s">
        <v>17</v>
      </c>
      <c r="AV89" s="12" t="s">
        <v>279</v>
      </c>
      <c r="AW89" s="12" t="s">
        <v>39</v>
      </c>
      <c r="AX89" s="12" t="s">
        <v>17</v>
      </c>
      <c r="AY89" s="231" t="s">
        <v>280</v>
      </c>
    </row>
    <row r="90" spans="2:65" s="11" customFormat="1">
      <c r="B90" s="208"/>
      <c r="C90" s="209"/>
      <c r="D90" s="210" t="s">
        <v>299</v>
      </c>
      <c r="E90" s="211" t="s">
        <v>22</v>
      </c>
      <c r="F90" s="212" t="s">
        <v>22</v>
      </c>
      <c r="G90" s="209"/>
      <c r="H90" s="213">
        <v>0</v>
      </c>
      <c r="I90" s="214"/>
      <c r="J90" s="209"/>
      <c r="K90" s="209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299</v>
      </c>
      <c r="AU90" s="219" t="s">
        <v>17</v>
      </c>
      <c r="AV90" s="11" t="s">
        <v>84</v>
      </c>
      <c r="AW90" s="11" t="s">
        <v>39</v>
      </c>
      <c r="AX90" s="11" t="s">
        <v>76</v>
      </c>
      <c r="AY90" s="219" t="s">
        <v>280</v>
      </c>
    </row>
    <row r="91" spans="2:65" s="11" customFormat="1">
      <c r="B91" s="208"/>
      <c r="C91" s="209"/>
      <c r="D91" s="210" t="s">
        <v>299</v>
      </c>
      <c r="E91" s="211" t="s">
        <v>22</v>
      </c>
      <c r="F91" s="212" t="s">
        <v>22</v>
      </c>
      <c r="G91" s="209"/>
      <c r="H91" s="213">
        <v>0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299</v>
      </c>
      <c r="AU91" s="219" t="s">
        <v>17</v>
      </c>
      <c r="AV91" s="11" t="s">
        <v>84</v>
      </c>
      <c r="AW91" s="11" t="s">
        <v>39</v>
      </c>
      <c r="AX91" s="11" t="s">
        <v>76</v>
      </c>
      <c r="AY91" s="219" t="s">
        <v>280</v>
      </c>
    </row>
    <row r="92" spans="2:65" s="11" customFormat="1">
      <c r="B92" s="208"/>
      <c r="C92" s="209"/>
      <c r="D92" s="210" t="s">
        <v>299</v>
      </c>
      <c r="E92" s="211" t="s">
        <v>22</v>
      </c>
      <c r="F92" s="212" t="s">
        <v>22</v>
      </c>
      <c r="G92" s="209"/>
      <c r="H92" s="213">
        <v>0</v>
      </c>
      <c r="I92" s="214"/>
      <c r="J92" s="209"/>
      <c r="K92" s="209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299</v>
      </c>
      <c r="AU92" s="219" t="s">
        <v>17</v>
      </c>
      <c r="AV92" s="11" t="s">
        <v>84</v>
      </c>
      <c r="AW92" s="11" t="s">
        <v>39</v>
      </c>
      <c r="AX92" s="11" t="s">
        <v>76</v>
      </c>
      <c r="AY92" s="219" t="s">
        <v>280</v>
      </c>
    </row>
    <row r="93" spans="2:65" s="11" customFormat="1">
      <c r="B93" s="208"/>
      <c r="C93" s="209"/>
      <c r="D93" s="210" t="s">
        <v>299</v>
      </c>
      <c r="E93" s="211" t="s">
        <v>22</v>
      </c>
      <c r="F93" s="212" t="s">
        <v>22</v>
      </c>
      <c r="G93" s="209"/>
      <c r="H93" s="213">
        <v>0</v>
      </c>
      <c r="I93" s="214"/>
      <c r="J93" s="209"/>
      <c r="K93" s="209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299</v>
      </c>
      <c r="AU93" s="219" t="s">
        <v>17</v>
      </c>
      <c r="AV93" s="11" t="s">
        <v>84</v>
      </c>
      <c r="AW93" s="11" t="s">
        <v>39</v>
      </c>
      <c r="AX93" s="11" t="s">
        <v>76</v>
      </c>
      <c r="AY93" s="219" t="s">
        <v>280</v>
      </c>
    </row>
    <row r="94" spans="2:65" s="11" customFormat="1">
      <c r="B94" s="208"/>
      <c r="C94" s="209"/>
      <c r="D94" s="210" t="s">
        <v>299</v>
      </c>
      <c r="E94" s="211" t="s">
        <v>22</v>
      </c>
      <c r="F94" s="212" t="s">
        <v>22</v>
      </c>
      <c r="G94" s="209"/>
      <c r="H94" s="213">
        <v>0</v>
      </c>
      <c r="I94" s="214"/>
      <c r="J94" s="209"/>
      <c r="K94" s="209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299</v>
      </c>
      <c r="AU94" s="219" t="s">
        <v>17</v>
      </c>
      <c r="AV94" s="11" t="s">
        <v>84</v>
      </c>
      <c r="AW94" s="11" t="s">
        <v>39</v>
      </c>
      <c r="AX94" s="11" t="s">
        <v>76</v>
      </c>
      <c r="AY94" s="219" t="s">
        <v>280</v>
      </c>
    </row>
    <row r="95" spans="2:65" s="11" customFormat="1">
      <c r="B95" s="208"/>
      <c r="C95" s="209"/>
      <c r="D95" s="210" t="s">
        <v>299</v>
      </c>
      <c r="E95" s="211" t="s">
        <v>22</v>
      </c>
      <c r="F95" s="212" t="s">
        <v>22</v>
      </c>
      <c r="G95" s="209"/>
      <c r="H95" s="213">
        <v>0</v>
      </c>
      <c r="I95" s="214"/>
      <c r="J95" s="209"/>
      <c r="K95" s="209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299</v>
      </c>
      <c r="AU95" s="219" t="s">
        <v>17</v>
      </c>
      <c r="AV95" s="11" t="s">
        <v>84</v>
      </c>
      <c r="AW95" s="11" t="s">
        <v>39</v>
      </c>
      <c r="AX95" s="11" t="s">
        <v>76</v>
      </c>
      <c r="AY95" s="219" t="s">
        <v>280</v>
      </c>
    </row>
    <row r="96" spans="2:65" s="11" customFormat="1">
      <c r="B96" s="208"/>
      <c r="C96" s="209"/>
      <c r="D96" s="210" t="s">
        <v>299</v>
      </c>
      <c r="E96" s="211" t="s">
        <v>22</v>
      </c>
      <c r="F96" s="212" t="s">
        <v>22</v>
      </c>
      <c r="G96" s="209"/>
      <c r="H96" s="213">
        <v>0</v>
      </c>
      <c r="I96" s="214"/>
      <c r="J96" s="209"/>
      <c r="K96" s="209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299</v>
      </c>
      <c r="AU96" s="219" t="s">
        <v>17</v>
      </c>
      <c r="AV96" s="11" t="s">
        <v>84</v>
      </c>
      <c r="AW96" s="11" t="s">
        <v>39</v>
      </c>
      <c r="AX96" s="11" t="s">
        <v>76</v>
      </c>
      <c r="AY96" s="219" t="s">
        <v>280</v>
      </c>
    </row>
    <row r="97" spans="2:65" s="11" customFormat="1">
      <c r="B97" s="208"/>
      <c r="C97" s="209"/>
      <c r="D97" s="210" t="s">
        <v>299</v>
      </c>
      <c r="E97" s="211" t="s">
        <v>22</v>
      </c>
      <c r="F97" s="212" t="s">
        <v>22</v>
      </c>
      <c r="G97" s="209"/>
      <c r="H97" s="213">
        <v>0</v>
      </c>
      <c r="I97" s="214"/>
      <c r="J97" s="209"/>
      <c r="K97" s="209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299</v>
      </c>
      <c r="AU97" s="219" t="s">
        <v>17</v>
      </c>
      <c r="AV97" s="11" t="s">
        <v>84</v>
      </c>
      <c r="AW97" s="11" t="s">
        <v>39</v>
      </c>
      <c r="AX97" s="11" t="s">
        <v>76</v>
      </c>
      <c r="AY97" s="219" t="s">
        <v>280</v>
      </c>
    </row>
    <row r="98" spans="2:65" s="11" customFormat="1">
      <c r="B98" s="208"/>
      <c r="C98" s="209"/>
      <c r="D98" s="210" t="s">
        <v>299</v>
      </c>
      <c r="E98" s="211" t="s">
        <v>22</v>
      </c>
      <c r="F98" s="212" t="s">
        <v>22</v>
      </c>
      <c r="G98" s="209"/>
      <c r="H98" s="213">
        <v>0</v>
      </c>
      <c r="I98" s="214"/>
      <c r="J98" s="209"/>
      <c r="K98" s="209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299</v>
      </c>
      <c r="AU98" s="219" t="s">
        <v>17</v>
      </c>
      <c r="AV98" s="11" t="s">
        <v>84</v>
      </c>
      <c r="AW98" s="11" t="s">
        <v>39</v>
      </c>
      <c r="AX98" s="11" t="s">
        <v>76</v>
      </c>
      <c r="AY98" s="219" t="s">
        <v>280</v>
      </c>
    </row>
    <row r="99" spans="2:65" s="11" customFormat="1">
      <c r="B99" s="208"/>
      <c r="C99" s="209"/>
      <c r="D99" s="222" t="s">
        <v>299</v>
      </c>
      <c r="E99" s="243" t="s">
        <v>22</v>
      </c>
      <c r="F99" s="244" t="s">
        <v>22</v>
      </c>
      <c r="G99" s="209"/>
      <c r="H99" s="245">
        <v>0</v>
      </c>
      <c r="I99" s="214"/>
      <c r="J99" s="209"/>
      <c r="K99" s="209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299</v>
      </c>
      <c r="AU99" s="219" t="s">
        <v>17</v>
      </c>
      <c r="AV99" s="11" t="s">
        <v>84</v>
      </c>
      <c r="AW99" s="11" t="s">
        <v>39</v>
      </c>
      <c r="AX99" s="11" t="s">
        <v>76</v>
      </c>
      <c r="AY99" s="219" t="s">
        <v>280</v>
      </c>
    </row>
    <row r="100" spans="2:65" s="1" customFormat="1" ht="22.5" customHeight="1">
      <c r="B100" s="39"/>
      <c r="C100" s="192" t="s">
        <v>279</v>
      </c>
      <c r="D100" s="192" t="s">
        <v>211</v>
      </c>
      <c r="E100" s="193" t="s">
        <v>766</v>
      </c>
      <c r="F100" s="194" t="s">
        <v>767</v>
      </c>
      <c r="G100" s="195" t="s">
        <v>307</v>
      </c>
      <c r="H100" s="196">
        <v>5.3</v>
      </c>
      <c r="I100" s="197"/>
      <c r="J100" s="198">
        <f>ROUND(I100*H100,1)</f>
        <v>0</v>
      </c>
      <c r="K100" s="194" t="s">
        <v>22</v>
      </c>
      <c r="L100" s="59"/>
      <c r="M100" s="199" t="s">
        <v>22</v>
      </c>
      <c r="N100" s="200" t="s">
        <v>47</v>
      </c>
      <c r="O100" s="40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284</v>
      </c>
      <c r="AT100" s="23" t="s">
        <v>211</v>
      </c>
      <c r="AU100" s="23" t="s">
        <v>17</v>
      </c>
      <c r="AY100" s="23" t="s">
        <v>280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17</v>
      </c>
      <c r="BK100" s="203">
        <f>ROUND(I100*H100,1)</f>
        <v>0</v>
      </c>
      <c r="BL100" s="23" t="s">
        <v>284</v>
      </c>
      <c r="BM100" s="23" t="s">
        <v>768</v>
      </c>
    </row>
    <row r="101" spans="2:65" s="11" customFormat="1">
      <c r="B101" s="208"/>
      <c r="C101" s="209"/>
      <c r="D101" s="210" t="s">
        <v>299</v>
      </c>
      <c r="E101" s="211" t="s">
        <v>22</v>
      </c>
      <c r="F101" s="212" t="s">
        <v>769</v>
      </c>
      <c r="G101" s="209"/>
      <c r="H101" s="213">
        <v>5.3</v>
      </c>
      <c r="I101" s="214"/>
      <c r="J101" s="209"/>
      <c r="K101" s="209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299</v>
      </c>
      <c r="AU101" s="219" t="s">
        <v>17</v>
      </c>
      <c r="AV101" s="11" t="s">
        <v>84</v>
      </c>
      <c r="AW101" s="11" t="s">
        <v>39</v>
      </c>
      <c r="AX101" s="11" t="s">
        <v>76</v>
      </c>
      <c r="AY101" s="219" t="s">
        <v>280</v>
      </c>
    </row>
    <row r="102" spans="2:65" s="12" customFormat="1">
      <c r="B102" s="220"/>
      <c r="C102" s="221"/>
      <c r="D102" s="210" t="s">
        <v>299</v>
      </c>
      <c r="E102" s="246" t="s">
        <v>22</v>
      </c>
      <c r="F102" s="247" t="s">
        <v>301</v>
      </c>
      <c r="G102" s="221"/>
      <c r="H102" s="248">
        <v>5.3</v>
      </c>
      <c r="I102" s="226"/>
      <c r="J102" s="221"/>
      <c r="K102" s="221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299</v>
      </c>
      <c r="AU102" s="231" t="s">
        <v>17</v>
      </c>
      <c r="AV102" s="12" t="s">
        <v>279</v>
      </c>
      <c r="AW102" s="12" t="s">
        <v>39</v>
      </c>
      <c r="AX102" s="12" t="s">
        <v>17</v>
      </c>
      <c r="AY102" s="231" t="s">
        <v>280</v>
      </c>
    </row>
    <row r="103" spans="2:65" s="11" customFormat="1">
      <c r="B103" s="208"/>
      <c r="C103" s="209"/>
      <c r="D103" s="210" t="s">
        <v>299</v>
      </c>
      <c r="E103" s="211" t="s">
        <v>22</v>
      </c>
      <c r="F103" s="212" t="s">
        <v>22</v>
      </c>
      <c r="G103" s="209"/>
      <c r="H103" s="213">
        <v>0</v>
      </c>
      <c r="I103" s="214"/>
      <c r="J103" s="209"/>
      <c r="K103" s="209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299</v>
      </c>
      <c r="AU103" s="219" t="s">
        <v>17</v>
      </c>
      <c r="AV103" s="11" t="s">
        <v>84</v>
      </c>
      <c r="AW103" s="11" t="s">
        <v>39</v>
      </c>
      <c r="AX103" s="11" t="s">
        <v>76</v>
      </c>
      <c r="AY103" s="219" t="s">
        <v>280</v>
      </c>
    </row>
    <row r="104" spans="2:65" s="11" customFormat="1">
      <c r="B104" s="208"/>
      <c r="C104" s="209"/>
      <c r="D104" s="210" t="s">
        <v>299</v>
      </c>
      <c r="E104" s="211" t="s">
        <v>22</v>
      </c>
      <c r="F104" s="212" t="s">
        <v>22</v>
      </c>
      <c r="G104" s="209"/>
      <c r="H104" s="213">
        <v>0</v>
      </c>
      <c r="I104" s="214"/>
      <c r="J104" s="209"/>
      <c r="K104" s="209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299</v>
      </c>
      <c r="AU104" s="219" t="s">
        <v>17</v>
      </c>
      <c r="AV104" s="11" t="s">
        <v>84</v>
      </c>
      <c r="AW104" s="11" t="s">
        <v>39</v>
      </c>
      <c r="AX104" s="11" t="s">
        <v>76</v>
      </c>
      <c r="AY104" s="219" t="s">
        <v>280</v>
      </c>
    </row>
    <row r="105" spans="2:65" s="11" customFormat="1">
      <c r="B105" s="208"/>
      <c r="C105" s="209"/>
      <c r="D105" s="210" t="s">
        <v>299</v>
      </c>
      <c r="E105" s="211" t="s">
        <v>22</v>
      </c>
      <c r="F105" s="212" t="s">
        <v>22</v>
      </c>
      <c r="G105" s="209"/>
      <c r="H105" s="213">
        <v>0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299</v>
      </c>
      <c r="AU105" s="219" t="s">
        <v>17</v>
      </c>
      <c r="AV105" s="11" t="s">
        <v>84</v>
      </c>
      <c r="AW105" s="11" t="s">
        <v>39</v>
      </c>
      <c r="AX105" s="11" t="s">
        <v>76</v>
      </c>
      <c r="AY105" s="219" t="s">
        <v>280</v>
      </c>
    </row>
    <row r="106" spans="2:65" s="11" customFormat="1">
      <c r="B106" s="208"/>
      <c r="C106" s="209"/>
      <c r="D106" s="210" t="s">
        <v>299</v>
      </c>
      <c r="E106" s="211" t="s">
        <v>22</v>
      </c>
      <c r="F106" s="212" t="s">
        <v>22</v>
      </c>
      <c r="G106" s="209"/>
      <c r="H106" s="213">
        <v>0</v>
      </c>
      <c r="I106" s="214"/>
      <c r="J106" s="209"/>
      <c r="K106" s="209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299</v>
      </c>
      <c r="AU106" s="219" t="s">
        <v>17</v>
      </c>
      <c r="AV106" s="11" t="s">
        <v>84</v>
      </c>
      <c r="AW106" s="11" t="s">
        <v>39</v>
      </c>
      <c r="AX106" s="11" t="s">
        <v>76</v>
      </c>
      <c r="AY106" s="219" t="s">
        <v>280</v>
      </c>
    </row>
    <row r="107" spans="2:65" s="11" customFormat="1">
      <c r="B107" s="208"/>
      <c r="C107" s="209"/>
      <c r="D107" s="210" t="s">
        <v>299</v>
      </c>
      <c r="E107" s="211" t="s">
        <v>22</v>
      </c>
      <c r="F107" s="212" t="s">
        <v>22</v>
      </c>
      <c r="G107" s="209"/>
      <c r="H107" s="213">
        <v>0</v>
      </c>
      <c r="I107" s="214"/>
      <c r="J107" s="209"/>
      <c r="K107" s="209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299</v>
      </c>
      <c r="AU107" s="219" t="s">
        <v>17</v>
      </c>
      <c r="AV107" s="11" t="s">
        <v>84</v>
      </c>
      <c r="AW107" s="11" t="s">
        <v>39</v>
      </c>
      <c r="AX107" s="11" t="s">
        <v>76</v>
      </c>
      <c r="AY107" s="219" t="s">
        <v>280</v>
      </c>
    </row>
    <row r="108" spans="2:65" s="11" customFormat="1">
      <c r="B108" s="208"/>
      <c r="C108" s="209"/>
      <c r="D108" s="210" t="s">
        <v>299</v>
      </c>
      <c r="E108" s="211" t="s">
        <v>22</v>
      </c>
      <c r="F108" s="212" t="s">
        <v>22</v>
      </c>
      <c r="G108" s="209"/>
      <c r="H108" s="213">
        <v>0</v>
      </c>
      <c r="I108" s="214"/>
      <c r="J108" s="209"/>
      <c r="K108" s="209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299</v>
      </c>
      <c r="AU108" s="219" t="s">
        <v>17</v>
      </c>
      <c r="AV108" s="11" t="s">
        <v>84</v>
      </c>
      <c r="AW108" s="11" t="s">
        <v>39</v>
      </c>
      <c r="AX108" s="11" t="s">
        <v>76</v>
      </c>
      <c r="AY108" s="219" t="s">
        <v>280</v>
      </c>
    </row>
    <row r="109" spans="2:65" s="11" customFormat="1">
      <c r="B109" s="208"/>
      <c r="C109" s="209"/>
      <c r="D109" s="210" t="s">
        <v>299</v>
      </c>
      <c r="E109" s="211" t="s">
        <v>22</v>
      </c>
      <c r="F109" s="212" t="s">
        <v>22</v>
      </c>
      <c r="G109" s="209"/>
      <c r="H109" s="213">
        <v>0</v>
      </c>
      <c r="I109" s="214"/>
      <c r="J109" s="209"/>
      <c r="K109" s="209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299</v>
      </c>
      <c r="AU109" s="219" t="s">
        <v>17</v>
      </c>
      <c r="AV109" s="11" t="s">
        <v>84</v>
      </c>
      <c r="AW109" s="11" t="s">
        <v>39</v>
      </c>
      <c r="AX109" s="11" t="s">
        <v>76</v>
      </c>
      <c r="AY109" s="219" t="s">
        <v>280</v>
      </c>
    </row>
    <row r="110" spans="2:65" s="11" customFormat="1">
      <c r="B110" s="208"/>
      <c r="C110" s="209"/>
      <c r="D110" s="210" t="s">
        <v>299</v>
      </c>
      <c r="E110" s="211" t="s">
        <v>22</v>
      </c>
      <c r="F110" s="212" t="s">
        <v>22</v>
      </c>
      <c r="G110" s="209"/>
      <c r="H110" s="213">
        <v>0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299</v>
      </c>
      <c r="AU110" s="219" t="s">
        <v>17</v>
      </c>
      <c r="AV110" s="11" t="s">
        <v>84</v>
      </c>
      <c r="AW110" s="11" t="s">
        <v>39</v>
      </c>
      <c r="AX110" s="11" t="s">
        <v>76</v>
      </c>
      <c r="AY110" s="219" t="s">
        <v>280</v>
      </c>
    </row>
    <row r="111" spans="2:65" s="11" customFormat="1">
      <c r="B111" s="208"/>
      <c r="C111" s="209"/>
      <c r="D111" s="210" t="s">
        <v>299</v>
      </c>
      <c r="E111" s="211" t="s">
        <v>22</v>
      </c>
      <c r="F111" s="212" t="s">
        <v>22</v>
      </c>
      <c r="G111" s="209"/>
      <c r="H111" s="213">
        <v>0</v>
      </c>
      <c r="I111" s="214"/>
      <c r="J111" s="209"/>
      <c r="K111" s="209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299</v>
      </c>
      <c r="AU111" s="219" t="s">
        <v>17</v>
      </c>
      <c r="AV111" s="11" t="s">
        <v>84</v>
      </c>
      <c r="AW111" s="11" t="s">
        <v>39</v>
      </c>
      <c r="AX111" s="11" t="s">
        <v>76</v>
      </c>
      <c r="AY111" s="219" t="s">
        <v>280</v>
      </c>
    </row>
    <row r="112" spans="2:65" s="11" customFormat="1">
      <c r="B112" s="208"/>
      <c r="C112" s="209"/>
      <c r="D112" s="210" t="s">
        <v>299</v>
      </c>
      <c r="E112" s="211" t="s">
        <v>22</v>
      </c>
      <c r="F112" s="212" t="s">
        <v>22</v>
      </c>
      <c r="G112" s="209"/>
      <c r="H112" s="213">
        <v>0</v>
      </c>
      <c r="I112" s="214"/>
      <c r="J112" s="209"/>
      <c r="K112" s="209"/>
      <c r="L112" s="215"/>
      <c r="M112" s="249"/>
      <c r="N112" s="250"/>
      <c r="O112" s="250"/>
      <c r="P112" s="250"/>
      <c r="Q112" s="250"/>
      <c r="R112" s="250"/>
      <c r="S112" s="250"/>
      <c r="T112" s="251"/>
      <c r="AT112" s="219" t="s">
        <v>299</v>
      </c>
      <c r="AU112" s="219" t="s">
        <v>17</v>
      </c>
      <c r="AV112" s="11" t="s">
        <v>84</v>
      </c>
      <c r="AW112" s="11" t="s">
        <v>39</v>
      </c>
      <c r="AX112" s="11" t="s">
        <v>76</v>
      </c>
      <c r="AY112" s="219" t="s">
        <v>280</v>
      </c>
    </row>
    <row r="113" spans="2:12" s="1" customFormat="1" ht="6.95" customHeight="1">
      <c r="B113" s="54"/>
      <c r="C113" s="55"/>
      <c r="D113" s="55"/>
      <c r="E113" s="55"/>
      <c r="F113" s="55"/>
      <c r="G113" s="55"/>
      <c r="H113" s="55"/>
      <c r="I113" s="146"/>
      <c r="J113" s="55"/>
      <c r="K113" s="55"/>
      <c r="L113" s="59"/>
    </row>
  </sheetData>
  <sheetProtection password="CC35" sheet="1" objects="1" scenarios="1" formatCells="0" formatColumns="0" formatRows="0" sort="0" autoFilter="0"/>
  <autoFilter ref="C82:K112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178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770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771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48.75" customHeight="1">
      <c r="B26" s="128"/>
      <c r="C26" s="129"/>
      <c r="D26" s="129"/>
      <c r="E26" s="368" t="s">
        <v>772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770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LOP SEVER - konstrukce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770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LOP SEVER - konstrukce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773</v>
      </c>
      <c r="F85" s="194" t="s">
        <v>577</v>
      </c>
      <c r="G85" s="195" t="s">
        <v>297</v>
      </c>
      <c r="H85" s="196">
        <v>126.03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774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775</v>
      </c>
      <c r="F86" s="194" t="s">
        <v>580</v>
      </c>
      <c r="G86" s="195" t="s">
        <v>297</v>
      </c>
      <c r="H86" s="196">
        <v>0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776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770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777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34.5" customHeight="1">
      <c r="B26" s="128"/>
      <c r="C26" s="129"/>
      <c r="D26" s="129"/>
      <c r="E26" s="368" t="s">
        <v>721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ROUND(SUM(BE83:BE91), 2)</f>
        <v>0</v>
      </c>
      <c r="G32" s="40"/>
      <c r="H32" s="40"/>
      <c r="I32" s="138">
        <v>0.21</v>
      </c>
      <c r="J32" s="137">
        <f>ROUND(ROUND((SUM(BE83:BE91)),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ROUND(SUM(BF83:BF91), 2)</f>
        <v>0</v>
      </c>
      <c r="G33" s="40"/>
      <c r="H33" s="40"/>
      <c r="I33" s="138">
        <v>0.15</v>
      </c>
      <c r="J33" s="137">
        <f>ROUND(ROUND((SUM(BF83:BF91)),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ROUND(SUM(BG83:BG91),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ROUND(SUM(BH83:BH91),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ROUND(SUM(BI83:BI91),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770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LOP SEVER - výplně otvorů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770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LOP SEVER - výplně otvorů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SUM(P85:P91)</f>
        <v>0</v>
      </c>
      <c r="Q84" s="186"/>
      <c r="R84" s="187">
        <f>SUM(R85:R91)</f>
        <v>0</v>
      </c>
      <c r="S84" s="186"/>
      <c r="T84" s="188">
        <f>SUM(T85:T91)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SUM(BK85:BK91)</f>
        <v>0</v>
      </c>
    </row>
    <row r="85" spans="2:65" s="1" customFormat="1" ht="57" customHeight="1">
      <c r="B85" s="39"/>
      <c r="C85" s="192" t="s">
        <v>17</v>
      </c>
      <c r="D85" s="192" t="s">
        <v>211</v>
      </c>
      <c r="E85" s="193" t="s">
        <v>778</v>
      </c>
      <c r="F85" s="194" t="s">
        <v>779</v>
      </c>
      <c r="G85" s="195" t="s">
        <v>312</v>
      </c>
      <c r="H85" s="196">
        <v>24</v>
      </c>
      <c r="I85" s="197"/>
      <c r="J85" s="198">
        <f t="shared" ref="J85:J91" si="0"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 t="shared" ref="P85:P91" si="1">O85*H85</f>
        <v>0</v>
      </c>
      <c r="Q85" s="201">
        <v>0</v>
      </c>
      <c r="R85" s="201">
        <f t="shared" ref="R85:R91" si="2">Q85*H85</f>
        <v>0</v>
      </c>
      <c r="S85" s="201">
        <v>0</v>
      </c>
      <c r="T85" s="202">
        <f t="shared" ref="T85:T91" si="3"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 t="shared" ref="BE85:BE91" si="4">IF(N85="základní",J85,0)</f>
        <v>0</v>
      </c>
      <c r="BF85" s="203">
        <f t="shared" ref="BF85:BF91" si="5">IF(N85="snížená",J85,0)</f>
        <v>0</v>
      </c>
      <c r="BG85" s="203">
        <f t="shared" ref="BG85:BG91" si="6">IF(N85="zákl. přenesená",J85,0)</f>
        <v>0</v>
      </c>
      <c r="BH85" s="203">
        <f t="shared" ref="BH85:BH91" si="7">IF(N85="sníž. přenesená",J85,0)</f>
        <v>0</v>
      </c>
      <c r="BI85" s="203">
        <f t="shared" ref="BI85:BI91" si="8">IF(N85="nulová",J85,0)</f>
        <v>0</v>
      </c>
      <c r="BJ85" s="23" t="s">
        <v>17</v>
      </c>
      <c r="BK85" s="203">
        <f t="shared" ref="BK85:BK91" si="9">ROUND(I85*H85,1)</f>
        <v>0</v>
      </c>
      <c r="BL85" s="23" t="s">
        <v>284</v>
      </c>
      <c r="BM85" s="23" t="s">
        <v>780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781</v>
      </c>
      <c r="F86" s="194" t="s">
        <v>782</v>
      </c>
      <c r="G86" s="195" t="s">
        <v>312</v>
      </c>
      <c r="H86" s="196">
        <v>23</v>
      </c>
      <c r="I86" s="197"/>
      <c r="J86" s="198">
        <f t="shared" si="0"/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17</v>
      </c>
      <c r="BK86" s="203">
        <f t="shared" si="9"/>
        <v>0</v>
      </c>
      <c r="BL86" s="23" t="s">
        <v>284</v>
      </c>
      <c r="BM86" s="23" t="s">
        <v>783</v>
      </c>
    </row>
    <row r="87" spans="2:65" s="1" customFormat="1" ht="31.5" customHeight="1">
      <c r="B87" s="39"/>
      <c r="C87" s="192" t="s">
        <v>288</v>
      </c>
      <c r="D87" s="192" t="s">
        <v>211</v>
      </c>
      <c r="E87" s="193" t="s">
        <v>784</v>
      </c>
      <c r="F87" s="194" t="s">
        <v>785</v>
      </c>
      <c r="G87" s="195" t="s">
        <v>312</v>
      </c>
      <c r="H87" s="196">
        <v>6</v>
      </c>
      <c r="I87" s="197"/>
      <c r="J87" s="198">
        <f t="shared" si="0"/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17</v>
      </c>
      <c r="BK87" s="203">
        <f t="shared" si="9"/>
        <v>0</v>
      </c>
      <c r="BL87" s="23" t="s">
        <v>284</v>
      </c>
      <c r="BM87" s="23" t="s">
        <v>786</v>
      </c>
    </row>
    <row r="88" spans="2:65" s="1" customFormat="1" ht="31.5" customHeight="1">
      <c r="B88" s="39"/>
      <c r="C88" s="192" t="s">
        <v>279</v>
      </c>
      <c r="D88" s="192" t="s">
        <v>211</v>
      </c>
      <c r="E88" s="193" t="s">
        <v>787</v>
      </c>
      <c r="F88" s="194" t="s">
        <v>788</v>
      </c>
      <c r="G88" s="195" t="s">
        <v>312</v>
      </c>
      <c r="H88" s="196">
        <v>22</v>
      </c>
      <c r="I88" s="197"/>
      <c r="J88" s="198">
        <f t="shared" si="0"/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17</v>
      </c>
      <c r="BK88" s="203">
        <f t="shared" si="9"/>
        <v>0</v>
      </c>
      <c r="BL88" s="23" t="s">
        <v>284</v>
      </c>
      <c r="BM88" s="23" t="s">
        <v>789</v>
      </c>
    </row>
    <row r="89" spans="2:65" s="1" customFormat="1" ht="31.5" customHeight="1">
      <c r="B89" s="39"/>
      <c r="C89" s="192" t="s">
        <v>329</v>
      </c>
      <c r="D89" s="192" t="s">
        <v>211</v>
      </c>
      <c r="E89" s="193" t="s">
        <v>790</v>
      </c>
      <c r="F89" s="194" t="s">
        <v>791</v>
      </c>
      <c r="G89" s="195" t="s">
        <v>312</v>
      </c>
      <c r="H89" s="196">
        <v>12</v>
      </c>
      <c r="I89" s="197"/>
      <c r="J89" s="198">
        <f t="shared" si="0"/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17</v>
      </c>
      <c r="BK89" s="203">
        <f t="shared" si="9"/>
        <v>0</v>
      </c>
      <c r="BL89" s="23" t="s">
        <v>284</v>
      </c>
      <c r="BM89" s="23" t="s">
        <v>792</v>
      </c>
    </row>
    <row r="90" spans="2:65" s="1" customFormat="1" ht="31.5" customHeight="1">
      <c r="B90" s="39"/>
      <c r="C90" s="192" t="s">
        <v>333</v>
      </c>
      <c r="D90" s="192" t="s">
        <v>211</v>
      </c>
      <c r="E90" s="193" t="s">
        <v>793</v>
      </c>
      <c r="F90" s="194" t="s">
        <v>794</v>
      </c>
      <c r="G90" s="195" t="s">
        <v>312</v>
      </c>
      <c r="H90" s="196">
        <v>1</v>
      </c>
      <c r="I90" s="197"/>
      <c r="J90" s="198">
        <f t="shared" si="0"/>
        <v>0</v>
      </c>
      <c r="K90" s="194" t="s">
        <v>22</v>
      </c>
      <c r="L90" s="59"/>
      <c r="M90" s="199" t="s">
        <v>22</v>
      </c>
      <c r="N90" s="200" t="s">
        <v>47</v>
      </c>
      <c r="O90" s="40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284</v>
      </c>
      <c r="AT90" s="23" t="s">
        <v>211</v>
      </c>
      <c r="AU90" s="23" t="s">
        <v>17</v>
      </c>
      <c r="AY90" s="23" t="s">
        <v>280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17</v>
      </c>
      <c r="BK90" s="203">
        <f t="shared" si="9"/>
        <v>0</v>
      </c>
      <c r="BL90" s="23" t="s">
        <v>284</v>
      </c>
      <c r="BM90" s="23" t="s">
        <v>795</v>
      </c>
    </row>
    <row r="91" spans="2:65" s="1" customFormat="1" ht="31.5" customHeight="1">
      <c r="B91" s="39"/>
      <c r="C91" s="192" t="s">
        <v>337</v>
      </c>
      <c r="D91" s="192" t="s">
        <v>211</v>
      </c>
      <c r="E91" s="193" t="s">
        <v>796</v>
      </c>
      <c r="F91" s="194" t="s">
        <v>797</v>
      </c>
      <c r="G91" s="195" t="s">
        <v>312</v>
      </c>
      <c r="H91" s="196">
        <v>2</v>
      </c>
      <c r="I91" s="197"/>
      <c r="J91" s="198">
        <f t="shared" si="0"/>
        <v>0</v>
      </c>
      <c r="K91" s="194" t="s">
        <v>22</v>
      </c>
      <c r="L91" s="59"/>
      <c r="M91" s="199" t="s">
        <v>22</v>
      </c>
      <c r="N91" s="204" t="s">
        <v>47</v>
      </c>
      <c r="O91" s="205"/>
      <c r="P91" s="206">
        <f t="shared" si="1"/>
        <v>0</v>
      </c>
      <c r="Q91" s="206">
        <v>0</v>
      </c>
      <c r="R91" s="206">
        <f t="shared" si="2"/>
        <v>0</v>
      </c>
      <c r="S91" s="206">
        <v>0</v>
      </c>
      <c r="T91" s="207">
        <f t="shared" si="3"/>
        <v>0</v>
      </c>
      <c r="AR91" s="23" t="s">
        <v>284</v>
      </c>
      <c r="AT91" s="23" t="s">
        <v>211</v>
      </c>
      <c r="AU91" s="23" t="s">
        <v>17</v>
      </c>
      <c r="AY91" s="23" t="s">
        <v>280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3" t="s">
        <v>17</v>
      </c>
      <c r="BK91" s="203">
        <f t="shared" si="9"/>
        <v>0</v>
      </c>
      <c r="BL91" s="23" t="s">
        <v>284</v>
      </c>
      <c r="BM91" s="23" t="s">
        <v>798</v>
      </c>
    </row>
    <row r="92" spans="2:65" s="1" customFormat="1" ht="6.95" customHeight="1">
      <c r="B92" s="54"/>
      <c r="C92" s="55"/>
      <c r="D92" s="55"/>
      <c r="E92" s="55"/>
      <c r="F92" s="55"/>
      <c r="G92" s="55"/>
      <c r="H92" s="55"/>
      <c r="I92" s="146"/>
      <c r="J92" s="55"/>
      <c r="K92" s="55"/>
      <c r="L92" s="59"/>
    </row>
  </sheetData>
  <sheetProtection password="CC35" sheet="1" objects="1" scenarios="1" formatCells="0" formatColumns="0" formatRows="0" sort="0" autoFilter="0"/>
  <autoFilter ref="C82:K91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182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770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799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91.5" customHeight="1">
      <c r="B26" s="128"/>
      <c r="C26" s="129"/>
      <c r="D26" s="129"/>
      <c r="E26" s="368" t="s">
        <v>744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770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C - LOP SEVER - plné neprůhledné plochy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770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C - LOP SEVER - plné neprůhledné plochy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800</v>
      </c>
      <c r="F85" s="194" t="s">
        <v>801</v>
      </c>
      <c r="G85" s="195" t="s">
        <v>312</v>
      </c>
      <c r="H85" s="196">
        <v>5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802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803</v>
      </c>
      <c r="F86" s="194" t="s">
        <v>804</v>
      </c>
      <c r="G86" s="195" t="s">
        <v>312</v>
      </c>
      <c r="H86" s="196">
        <v>10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805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184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770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806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ROUND(SUM(BE83:BE100), 2)</f>
        <v>0</v>
      </c>
      <c r="G32" s="40"/>
      <c r="H32" s="40"/>
      <c r="I32" s="138">
        <v>0.21</v>
      </c>
      <c r="J32" s="137">
        <f>ROUND(ROUND((SUM(BE83:BE100)),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ROUND(SUM(BF83:BF100), 2)</f>
        <v>0</v>
      </c>
      <c r="G33" s="40"/>
      <c r="H33" s="40"/>
      <c r="I33" s="138">
        <v>0.15</v>
      </c>
      <c r="J33" s="137">
        <f>ROUND(ROUND((SUM(BF83:BF100)),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ROUND(SUM(BG83:BG100),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ROUND(SUM(BH83:BH100),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ROUND(SUM(BI83:BI100),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770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D - LOP SEVER - parapety, ostění a nadpraží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770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D - LOP SEVER - parapety, ostění a nadpraží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SUM(P85:P100)</f>
        <v>0</v>
      </c>
      <c r="Q84" s="186"/>
      <c r="R84" s="187">
        <f>SUM(R85:R100)</f>
        <v>0</v>
      </c>
      <c r="S84" s="186"/>
      <c r="T84" s="188">
        <f>SUM(T85:T100)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SUM(BK85:BK100)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807</v>
      </c>
      <c r="F85" s="194" t="s">
        <v>601</v>
      </c>
      <c r="G85" s="195" t="s">
        <v>297</v>
      </c>
      <c r="H85" s="196">
        <v>33.744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808</v>
      </c>
    </row>
    <row r="86" spans="2:65" s="13" customFormat="1">
      <c r="B86" s="232"/>
      <c r="C86" s="233"/>
      <c r="D86" s="210" t="s">
        <v>299</v>
      </c>
      <c r="E86" s="234" t="s">
        <v>22</v>
      </c>
      <c r="F86" s="235" t="s">
        <v>809</v>
      </c>
      <c r="G86" s="233"/>
      <c r="H86" s="236" t="s">
        <v>22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299</v>
      </c>
      <c r="AU86" s="242" t="s">
        <v>17</v>
      </c>
      <c r="AV86" s="13" t="s">
        <v>17</v>
      </c>
      <c r="AW86" s="13" t="s">
        <v>39</v>
      </c>
      <c r="AX86" s="13" t="s">
        <v>76</v>
      </c>
      <c r="AY86" s="242" t="s">
        <v>280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810</v>
      </c>
      <c r="G87" s="209"/>
      <c r="H87" s="213">
        <v>33.744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22" t="s">
        <v>299</v>
      </c>
      <c r="E88" s="223" t="s">
        <v>22</v>
      </c>
      <c r="F88" s="224" t="s">
        <v>301</v>
      </c>
      <c r="G88" s="221"/>
      <c r="H88" s="225">
        <v>33.744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22.5" customHeight="1">
      <c r="B89" s="39"/>
      <c r="C89" s="192" t="s">
        <v>84</v>
      </c>
      <c r="D89" s="192" t="s">
        <v>211</v>
      </c>
      <c r="E89" s="193" t="s">
        <v>811</v>
      </c>
      <c r="F89" s="194" t="s">
        <v>812</v>
      </c>
      <c r="G89" s="195" t="s">
        <v>307</v>
      </c>
      <c r="H89" s="196">
        <v>35.15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813</v>
      </c>
    </row>
    <row r="90" spans="2:65" s="13" customFormat="1">
      <c r="B90" s="232"/>
      <c r="C90" s="233"/>
      <c r="D90" s="210" t="s">
        <v>299</v>
      </c>
      <c r="E90" s="234" t="s">
        <v>22</v>
      </c>
      <c r="F90" s="235" t="s">
        <v>809</v>
      </c>
      <c r="G90" s="233"/>
      <c r="H90" s="236" t="s">
        <v>22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299</v>
      </c>
      <c r="AU90" s="242" t="s">
        <v>17</v>
      </c>
      <c r="AV90" s="13" t="s">
        <v>17</v>
      </c>
      <c r="AW90" s="13" t="s">
        <v>39</v>
      </c>
      <c r="AX90" s="13" t="s">
        <v>76</v>
      </c>
      <c r="AY90" s="242" t="s">
        <v>280</v>
      </c>
    </row>
    <row r="91" spans="2:65" s="11" customFormat="1">
      <c r="B91" s="208"/>
      <c r="C91" s="209"/>
      <c r="D91" s="210" t="s">
        <v>299</v>
      </c>
      <c r="E91" s="211" t="s">
        <v>22</v>
      </c>
      <c r="F91" s="212" t="s">
        <v>814</v>
      </c>
      <c r="G91" s="209"/>
      <c r="H91" s="213">
        <v>35.15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299</v>
      </c>
      <c r="AU91" s="219" t="s">
        <v>17</v>
      </c>
      <c r="AV91" s="11" t="s">
        <v>84</v>
      </c>
      <c r="AW91" s="11" t="s">
        <v>39</v>
      </c>
      <c r="AX91" s="11" t="s">
        <v>76</v>
      </c>
      <c r="AY91" s="219" t="s">
        <v>280</v>
      </c>
    </row>
    <row r="92" spans="2:65" s="12" customFormat="1">
      <c r="B92" s="220"/>
      <c r="C92" s="221"/>
      <c r="D92" s="222" t="s">
        <v>299</v>
      </c>
      <c r="E92" s="223" t="s">
        <v>22</v>
      </c>
      <c r="F92" s="224" t="s">
        <v>301</v>
      </c>
      <c r="G92" s="221"/>
      <c r="H92" s="225">
        <v>35.15</v>
      </c>
      <c r="I92" s="226"/>
      <c r="J92" s="221"/>
      <c r="K92" s="221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299</v>
      </c>
      <c r="AU92" s="231" t="s">
        <v>17</v>
      </c>
      <c r="AV92" s="12" t="s">
        <v>279</v>
      </c>
      <c r="AW92" s="12" t="s">
        <v>39</v>
      </c>
      <c r="AX92" s="12" t="s">
        <v>17</v>
      </c>
      <c r="AY92" s="231" t="s">
        <v>280</v>
      </c>
    </row>
    <row r="93" spans="2:65" s="1" customFormat="1" ht="22.5" customHeight="1">
      <c r="B93" s="39"/>
      <c r="C93" s="192" t="s">
        <v>288</v>
      </c>
      <c r="D93" s="192" t="s">
        <v>211</v>
      </c>
      <c r="E93" s="193" t="s">
        <v>815</v>
      </c>
      <c r="F93" s="194" t="s">
        <v>700</v>
      </c>
      <c r="G93" s="195" t="s">
        <v>307</v>
      </c>
      <c r="H93" s="196">
        <v>77.33</v>
      </c>
      <c r="I93" s="197"/>
      <c r="J93" s="198">
        <f>ROUND(I93*H93,1)</f>
        <v>0</v>
      </c>
      <c r="K93" s="194" t="s">
        <v>22</v>
      </c>
      <c r="L93" s="59"/>
      <c r="M93" s="199" t="s">
        <v>22</v>
      </c>
      <c r="N93" s="200" t="s">
        <v>47</v>
      </c>
      <c r="O93" s="40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284</v>
      </c>
      <c r="AT93" s="23" t="s">
        <v>211</v>
      </c>
      <c r="AU93" s="23" t="s">
        <v>17</v>
      </c>
      <c r="AY93" s="23" t="s">
        <v>280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17</v>
      </c>
      <c r="BK93" s="203">
        <f>ROUND(I93*H93,1)</f>
        <v>0</v>
      </c>
      <c r="BL93" s="23" t="s">
        <v>284</v>
      </c>
      <c r="BM93" s="23" t="s">
        <v>816</v>
      </c>
    </row>
    <row r="94" spans="2:65" s="13" customFormat="1">
      <c r="B94" s="232"/>
      <c r="C94" s="233"/>
      <c r="D94" s="210" t="s">
        <v>299</v>
      </c>
      <c r="E94" s="234" t="s">
        <v>22</v>
      </c>
      <c r="F94" s="235" t="s">
        <v>809</v>
      </c>
      <c r="G94" s="233"/>
      <c r="H94" s="236" t="s">
        <v>22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299</v>
      </c>
      <c r="AU94" s="242" t="s">
        <v>17</v>
      </c>
      <c r="AV94" s="13" t="s">
        <v>17</v>
      </c>
      <c r="AW94" s="13" t="s">
        <v>39</v>
      </c>
      <c r="AX94" s="13" t="s">
        <v>76</v>
      </c>
      <c r="AY94" s="242" t="s">
        <v>280</v>
      </c>
    </row>
    <row r="95" spans="2:65" s="11" customFormat="1">
      <c r="B95" s="208"/>
      <c r="C95" s="209"/>
      <c r="D95" s="210" t="s">
        <v>299</v>
      </c>
      <c r="E95" s="211" t="s">
        <v>22</v>
      </c>
      <c r="F95" s="212" t="s">
        <v>817</v>
      </c>
      <c r="G95" s="209"/>
      <c r="H95" s="213">
        <v>77.33</v>
      </c>
      <c r="I95" s="214"/>
      <c r="J95" s="209"/>
      <c r="K95" s="209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299</v>
      </c>
      <c r="AU95" s="219" t="s">
        <v>17</v>
      </c>
      <c r="AV95" s="11" t="s">
        <v>84</v>
      </c>
      <c r="AW95" s="11" t="s">
        <v>39</v>
      </c>
      <c r="AX95" s="11" t="s">
        <v>76</v>
      </c>
      <c r="AY95" s="219" t="s">
        <v>280</v>
      </c>
    </row>
    <row r="96" spans="2:65" s="12" customFormat="1">
      <c r="B96" s="220"/>
      <c r="C96" s="221"/>
      <c r="D96" s="222" t="s">
        <v>299</v>
      </c>
      <c r="E96" s="223" t="s">
        <v>22</v>
      </c>
      <c r="F96" s="224" t="s">
        <v>301</v>
      </c>
      <c r="G96" s="221"/>
      <c r="H96" s="225">
        <v>77.33</v>
      </c>
      <c r="I96" s="226"/>
      <c r="J96" s="221"/>
      <c r="K96" s="221"/>
      <c r="L96" s="227"/>
      <c r="M96" s="228"/>
      <c r="N96" s="229"/>
      <c r="O96" s="229"/>
      <c r="P96" s="229"/>
      <c r="Q96" s="229"/>
      <c r="R96" s="229"/>
      <c r="S96" s="229"/>
      <c r="T96" s="230"/>
      <c r="AT96" s="231" t="s">
        <v>299</v>
      </c>
      <c r="AU96" s="231" t="s">
        <v>17</v>
      </c>
      <c r="AV96" s="12" t="s">
        <v>279</v>
      </c>
      <c r="AW96" s="12" t="s">
        <v>39</v>
      </c>
      <c r="AX96" s="12" t="s">
        <v>17</v>
      </c>
      <c r="AY96" s="231" t="s">
        <v>280</v>
      </c>
    </row>
    <row r="97" spans="2:65" s="1" customFormat="1" ht="31.5" customHeight="1">
      <c r="B97" s="39"/>
      <c r="C97" s="192" t="s">
        <v>279</v>
      </c>
      <c r="D97" s="192" t="s">
        <v>211</v>
      </c>
      <c r="E97" s="193" t="s">
        <v>818</v>
      </c>
      <c r="F97" s="194" t="s">
        <v>819</v>
      </c>
      <c r="G97" s="195" t="s">
        <v>297</v>
      </c>
      <c r="H97" s="196">
        <v>112.68</v>
      </c>
      <c r="I97" s="197"/>
      <c r="J97" s="198">
        <f>ROUND(I97*H97,1)</f>
        <v>0</v>
      </c>
      <c r="K97" s="194" t="s">
        <v>22</v>
      </c>
      <c r="L97" s="59"/>
      <c r="M97" s="199" t="s">
        <v>22</v>
      </c>
      <c r="N97" s="200" t="s">
        <v>47</v>
      </c>
      <c r="O97" s="40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284</v>
      </c>
      <c r="AT97" s="23" t="s">
        <v>211</v>
      </c>
      <c r="AU97" s="23" t="s">
        <v>17</v>
      </c>
      <c r="AY97" s="23" t="s">
        <v>280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17</v>
      </c>
      <c r="BK97" s="203">
        <f>ROUND(I97*H97,1)</f>
        <v>0</v>
      </c>
      <c r="BL97" s="23" t="s">
        <v>284</v>
      </c>
      <c r="BM97" s="23" t="s">
        <v>820</v>
      </c>
    </row>
    <row r="98" spans="2:65" s="13" customFormat="1">
      <c r="B98" s="232"/>
      <c r="C98" s="233"/>
      <c r="D98" s="210" t="s">
        <v>299</v>
      </c>
      <c r="E98" s="234" t="s">
        <v>22</v>
      </c>
      <c r="F98" s="235" t="s">
        <v>809</v>
      </c>
      <c r="G98" s="233"/>
      <c r="H98" s="236" t="s">
        <v>22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299</v>
      </c>
      <c r="AU98" s="242" t="s">
        <v>17</v>
      </c>
      <c r="AV98" s="13" t="s">
        <v>17</v>
      </c>
      <c r="AW98" s="13" t="s">
        <v>39</v>
      </c>
      <c r="AX98" s="13" t="s">
        <v>76</v>
      </c>
      <c r="AY98" s="242" t="s">
        <v>280</v>
      </c>
    </row>
    <row r="99" spans="2:65" s="11" customFormat="1">
      <c r="B99" s="208"/>
      <c r="C99" s="209"/>
      <c r="D99" s="210" t="s">
        <v>299</v>
      </c>
      <c r="E99" s="211" t="s">
        <v>22</v>
      </c>
      <c r="F99" s="212" t="s">
        <v>821</v>
      </c>
      <c r="G99" s="209"/>
      <c r="H99" s="213">
        <v>112.68</v>
      </c>
      <c r="I99" s="214"/>
      <c r="J99" s="209"/>
      <c r="K99" s="209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299</v>
      </c>
      <c r="AU99" s="219" t="s">
        <v>17</v>
      </c>
      <c r="AV99" s="11" t="s">
        <v>84</v>
      </c>
      <c r="AW99" s="11" t="s">
        <v>39</v>
      </c>
      <c r="AX99" s="11" t="s">
        <v>76</v>
      </c>
      <c r="AY99" s="219" t="s">
        <v>280</v>
      </c>
    </row>
    <row r="100" spans="2:65" s="12" customFormat="1">
      <c r="B100" s="220"/>
      <c r="C100" s="221"/>
      <c r="D100" s="210" t="s">
        <v>299</v>
      </c>
      <c r="E100" s="246" t="s">
        <v>22</v>
      </c>
      <c r="F100" s="247" t="s">
        <v>301</v>
      </c>
      <c r="G100" s="221"/>
      <c r="H100" s="248">
        <v>112.68</v>
      </c>
      <c r="I100" s="226"/>
      <c r="J100" s="221"/>
      <c r="K100" s="221"/>
      <c r="L100" s="227"/>
      <c r="M100" s="252"/>
      <c r="N100" s="253"/>
      <c r="O100" s="253"/>
      <c r="P100" s="253"/>
      <c r="Q100" s="253"/>
      <c r="R100" s="253"/>
      <c r="S100" s="253"/>
      <c r="T100" s="254"/>
      <c r="AT100" s="231" t="s">
        <v>299</v>
      </c>
      <c r="AU100" s="231" t="s">
        <v>17</v>
      </c>
      <c r="AV100" s="12" t="s">
        <v>279</v>
      </c>
      <c r="AW100" s="12" t="s">
        <v>39</v>
      </c>
      <c r="AX100" s="12" t="s">
        <v>17</v>
      </c>
      <c r="AY100" s="231" t="s">
        <v>280</v>
      </c>
    </row>
    <row r="101" spans="2:65" s="1" customFormat="1" ht="6.95" customHeight="1">
      <c r="B101" s="54"/>
      <c r="C101" s="55"/>
      <c r="D101" s="55"/>
      <c r="E101" s="55"/>
      <c r="F101" s="55"/>
      <c r="G101" s="55"/>
      <c r="H101" s="55"/>
      <c r="I101" s="146"/>
      <c r="J101" s="55"/>
      <c r="K101" s="55"/>
      <c r="L101" s="59"/>
    </row>
  </sheetData>
  <sheetProtection password="CC35" sheet="1" objects="1" scenarios="1" formatCells="0" formatColumns="0" formatRows="0" sort="0" autoFilter="0"/>
  <autoFilter ref="C82:K100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186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770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822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ROUND(SUM(BE83:BE97), 2)</f>
        <v>0</v>
      </c>
      <c r="G32" s="40"/>
      <c r="H32" s="40"/>
      <c r="I32" s="138">
        <v>0.21</v>
      </c>
      <c r="J32" s="137">
        <f>ROUND(ROUND((SUM(BE83:BE97)),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ROUND(SUM(BF83:BF97), 2)</f>
        <v>0</v>
      </c>
      <c r="G33" s="40"/>
      <c r="H33" s="40"/>
      <c r="I33" s="138">
        <v>0.15</v>
      </c>
      <c r="J33" s="137">
        <f>ROUND(ROUND((SUM(BF83:BF97)),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770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E - LOP SEVER - detaily napojení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770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E - LOP SEVER - detaily napojení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SUM(P85:P97)</f>
        <v>0</v>
      </c>
      <c r="Q84" s="186"/>
      <c r="R84" s="187">
        <f>SUM(R85:R97)</f>
        <v>0</v>
      </c>
      <c r="S84" s="186"/>
      <c r="T84" s="188">
        <f>SUM(T85:T97)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SUM(BK85:BK97)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823</v>
      </c>
      <c r="F85" s="194" t="s">
        <v>824</v>
      </c>
      <c r="G85" s="195" t="s">
        <v>307</v>
      </c>
      <c r="H85" s="196">
        <v>35.5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825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826</v>
      </c>
      <c r="F86" s="194" t="s">
        <v>763</v>
      </c>
      <c r="G86" s="195" t="s">
        <v>307</v>
      </c>
      <c r="H86" s="196">
        <v>35.5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827</v>
      </c>
    </row>
    <row r="87" spans="2:65" s="1" customFormat="1" ht="22.5" customHeight="1">
      <c r="B87" s="39"/>
      <c r="C87" s="192" t="s">
        <v>288</v>
      </c>
      <c r="D87" s="192" t="s">
        <v>211</v>
      </c>
      <c r="E87" s="193" t="s">
        <v>828</v>
      </c>
      <c r="F87" s="194" t="s">
        <v>829</v>
      </c>
      <c r="G87" s="195" t="s">
        <v>307</v>
      </c>
      <c r="H87" s="196">
        <v>7.1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830</v>
      </c>
    </row>
    <row r="88" spans="2:65" s="11" customFormat="1">
      <c r="B88" s="208"/>
      <c r="C88" s="209"/>
      <c r="D88" s="210" t="s">
        <v>299</v>
      </c>
      <c r="E88" s="211" t="s">
        <v>22</v>
      </c>
      <c r="F88" s="212" t="s">
        <v>831</v>
      </c>
      <c r="G88" s="209"/>
      <c r="H88" s="213">
        <v>7.1</v>
      </c>
      <c r="I88" s="214"/>
      <c r="J88" s="209"/>
      <c r="K88" s="209"/>
      <c r="L88" s="215"/>
      <c r="M88" s="216"/>
      <c r="N88" s="217"/>
      <c r="O88" s="217"/>
      <c r="P88" s="217"/>
      <c r="Q88" s="217"/>
      <c r="R88" s="217"/>
      <c r="S88" s="217"/>
      <c r="T88" s="218"/>
      <c r="AT88" s="219" t="s">
        <v>299</v>
      </c>
      <c r="AU88" s="219" t="s">
        <v>17</v>
      </c>
      <c r="AV88" s="11" t="s">
        <v>84</v>
      </c>
      <c r="AW88" s="11" t="s">
        <v>39</v>
      </c>
      <c r="AX88" s="11" t="s">
        <v>76</v>
      </c>
      <c r="AY88" s="219" t="s">
        <v>280</v>
      </c>
    </row>
    <row r="89" spans="2:65" s="12" customFormat="1">
      <c r="B89" s="220"/>
      <c r="C89" s="221"/>
      <c r="D89" s="210" t="s">
        <v>299</v>
      </c>
      <c r="E89" s="246" t="s">
        <v>22</v>
      </c>
      <c r="F89" s="247" t="s">
        <v>301</v>
      </c>
      <c r="G89" s="221"/>
      <c r="H89" s="248">
        <v>7.1</v>
      </c>
      <c r="I89" s="226"/>
      <c r="J89" s="221"/>
      <c r="K89" s="221"/>
      <c r="L89" s="227"/>
      <c r="M89" s="228"/>
      <c r="N89" s="229"/>
      <c r="O89" s="229"/>
      <c r="P89" s="229"/>
      <c r="Q89" s="229"/>
      <c r="R89" s="229"/>
      <c r="S89" s="229"/>
      <c r="T89" s="230"/>
      <c r="AT89" s="231" t="s">
        <v>299</v>
      </c>
      <c r="AU89" s="231" t="s">
        <v>17</v>
      </c>
      <c r="AV89" s="12" t="s">
        <v>279</v>
      </c>
      <c r="AW89" s="12" t="s">
        <v>39</v>
      </c>
      <c r="AX89" s="12" t="s">
        <v>17</v>
      </c>
      <c r="AY89" s="231" t="s">
        <v>280</v>
      </c>
    </row>
    <row r="90" spans="2:65" s="11" customFormat="1">
      <c r="B90" s="208"/>
      <c r="C90" s="209"/>
      <c r="D90" s="210" t="s">
        <v>299</v>
      </c>
      <c r="E90" s="211" t="s">
        <v>22</v>
      </c>
      <c r="F90" s="212" t="s">
        <v>22</v>
      </c>
      <c r="G90" s="209"/>
      <c r="H90" s="213">
        <v>0</v>
      </c>
      <c r="I90" s="214"/>
      <c r="J90" s="209"/>
      <c r="K90" s="209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299</v>
      </c>
      <c r="AU90" s="219" t="s">
        <v>17</v>
      </c>
      <c r="AV90" s="11" t="s">
        <v>84</v>
      </c>
      <c r="AW90" s="11" t="s">
        <v>39</v>
      </c>
      <c r="AX90" s="11" t="s">
        <v>76</v>
      </c>
      <c r="AY90" s="219" t="s">
        <v>280</v>
      </c>
    </row>
    <row r="91" spans="2:65" s="11" customFormat="1">
      <c r="B91" s="208"/>
      <c r="C91" s="209"/>
      <c r="D91" s="210" t="s">
        <v>299</v>
      </c>
      <c r="E91" s="211" t="s">
        <v>22</v>
      </c>
      <c r="F91" s="212" t="s">
        <v>22</v>
      </c>
      <c r="G91" s="209"/>
      <c r="H91" s="213">
        <v>0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299</v>
      </c>
      <c r="AU91" s="219" t="s">
        <v>17</v>
      </c>
      <c r="AV91" s="11" t="s">
        <v>84</v>
      </c>
      <c r="AW91" s="11" t="s">
        <v>39</v>
      </c>
      <c r="AX91" s="11" t="s">
        <v>76</v>
      </c>
      <c r="AY91" s="219" t="s">
        <v>280</v>
      </c>
    </row>
    <row r="92" spans="2:65" s="11" customFormat="1">
      <c r="B92" s="208"/>
      <c r="C92" s="209"/>
      <c r="D92" s="210" t="s">
        <v>299</v>
      </c>
      <c r="E92" s="211" t="s">
        <v>22</v>
      </c>
      <c r="F92" s="212" t="s">
        <v>22</v>
      </c>
      <c r="G92" s="209"/>
      <c r="H92" s="213">
        <v>0</v>
      </c>
      <c r="I92" s="214"/>
      <c r="J92" s="209"/>
      <c r="K92" s="209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299</v>
      </c>
      <c r="AU92" s="219" t="s">
        <v>17</v>
      </c>
      <c r="AV92" s="11" t="s">
        <v>84</v>
      </c>
      <c r="AW92" s="11" t="s">
        <v>39</v>
      </c>
      <c r="AX92" s="11" t="s">
        <v>76</v>
      </c>
      <c r="AY92" s="219" t="s">
        <v>280</v>
      </c>
    </row>
    <row r="93" spans="2:65" s="11" customFormat="1">
      <c r="B93" s="208"/>
      <c r="C93" s="209"/>
      <c r="D93" s="210" t="s">
        <v>299</v>
      </c>
      <c r="E93" s="211" t="s">
        <v>22</v>
      </c>
      <c r="F93" s="212" t="s">
        <v>22</v>
      </c>
      <c r="G93" s="209"/>
      <c r="H93" s="213">
        <v>0</v>
      </c>
      <c r="I93" s="214"/>
      <c r="J93" s="209"/>
      <c r="K93" s="209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299</v>
      </c>
      <c r="AU93" s="219" t="s">
        <v>17</v>
      </c>
      <c r="AV93" s="11" t="s">
        <v>84</v>
      </c>
      <c r="AW93" s="11" t="s">
        <v>39</v>
      </c>
      <c r="AX93" s="11" t="s">
        <v>76</v>
      </c>
      <c r="AY93" s="219" t="s">
        <v>280</v>
      </c>
    </row>
    <row r="94" spans="2:65" s="11" customFormat="1">
      <c r="B94" s="208"/>
      <c r="C94" s="209"/>
      <c r="D94" s="210" t="s">
        <v>299</v>
      </c>
      <c r="E94" s="211" t="s">
        <v>22</v>
      </c>
      <c r="F94" s="212" t="s">
        <v>22</v>
      </c>
      <c r="G94" s="209"/>
      <c r="H94" s="213">
        <v>0</v>
      </c>
      <c r="I94" s="214"/>
      <c r="J94" s="209"/>
      <c r="K94" s="209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299</v>
      </c>
      <c r="AU94" s="219" t="s">
        <v>17</v>
      </c>
      <c r="AV94" s="11" t="s">
        <v>84</v>
      </c>
      <c r="AW94" s="11" t="s">
        <v>39</v>
      </c>
      <c r="AX94" s="11" t="s">
        <v>76</v>
      </c>
      <c r="AY94" s="219" t="s">
        <v>280</v>
      </c>
    </row>
    <row r="95" spans="2:65" s="11" customFormat="1">
      <c r="B95" s="208"/>
      <c r="C95" s="209"/>
      <c r="D95" s="210" t="s">
        <v>299</v>
      </c>
      <c r="E95" s="211" t="s">
        <v>22</v>
      </c>
      <c r="F95" s="212" t="s">
        <v>22</v>
      </c>
      <c r="G95" s="209"/>
      <c r="H95" s="213">
        <v>0</v>
      </c>
      <c r="I95" s="214"/>
      <c r="J95" s="209"/>
      <c r="K95" s="209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299</v>
      </c>
      <c r="AU95" s="219" t="s">
        <v>17</v>
      </c>
      <c r="AV95" s="11" t="s">
        <v>84</v>
      </c>
      <c r="AW95" s="11" t="s">
        <v>39</v>
      </c>
      <c r="AX95" s="11" t="s">
        <v>76</v>
      </c>
      <c r="AY95" s="219" t="s">
        <v>280</v>
      </c>
    </row>
    <row r="96" spans="2:65" s="11" customFormat="1">
      <c r="B96" s="208"/>
      <c r="C96" s="209"/>
      <c r="D96" s="210" t="s">
        <v>299</v>
      </c>
      <c r="E96" s="211" t="s">
        <v>22</v>
      </c>
      <c r="F96" s="212" t="s">
        <v>22</v>
      </c>
      <c r="G96" s="209"/>
      <c r="H96" s="213">
        <v>0</v>
      </c>
      <c r="I96" s="214"/>
      <c r="J96" s="209"/>
      <c r="K96" s="209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299</v>
      </c>
      <c r="AU96" s="219" t="s">
        <v>17</v>
      </c>
      <c r="AV96" s="11" t="s">
        <v>84</v>
      </c>
      <c r="AW96" s="11" t="s">
        <v>39</v>
      </c>
      <c r="AX96" s="11" t="s">
        <v>76</v>
      </c>
      <c r="AY96" s="219" t="s">
        <v>280</v>
      </c>
    </row>
    <row r="97" spans="2:51" s="11" customFormat="1">
      <c r="B97" s="208"/>
      <c r="C97" s="209"/>
      <c r="D97" s="210" t="s">
        <v>299</v>
      </c>
      <c r="E97" s="211" t="s">
        <v>22</v>
      </c>
      <c r="F97" s="212" t="s">
        <v>22</v>
      </c>
      <c r="G97" s="209"/>
      <c r="H97" s="213">
        <v>0</v>
      </c>
      <c r="I97" s="214"/>
      <c r="J97" s="209"/>
      <c r="K97" s="209"/>
      <c r="L97" s="215"/>
      <c r="M97" s="249"/>
      <c r="N97" s="250"/>
      <c r="O97" s="250"/>
      <c r="P97" s="250"/>
      <c r="Q97" s="250"/>
      <c r="R97" s="250"/>
      <c r="S97" s="250"/>
      <c r="T97" s="251"/>
      <c r="AT97" s="219" t="s">
        <v>299</v>
      </c>
      <c r="AU97" s="219" t="s">
        <v>17</v>
      </c>
      <c r="AV97" s="11" t="s">
        <v>84</v>
      </c>
      <c r="AW97" s="11" t="s">
        <v>39</v>
      </c>
      <c r="AX97" s="11" t="s">
        <v>76</v>
      </c>
      <c r="AY97" s="219" t="s">
        <v>280</v>
      </c>
    </row>
    <row r="98" spans="2:51" s="1" customFormat="1" ht="6.95" customHeight="1">
      <c r="B98" s="54"/>
      <c r="C98" s="55"/>
      <c r="D98" s="55"/>
      <c r="E98" s="55"/>
      <c r="F98" s="55"/>
      <c r="G98" s="55"/>
      <c r="H98" s="55"/>
      <c r="I98" s="146"/>
      <c r="J98" s="55"/>
      <c r="K98" s="55"/>
      <c r="L98" s="59"/>
    </row>
  </sheetData>
  <sheetProtection password="CC35" sheet="1" objects="1" scenarios="1" formatCells="0" formatColumns="0" formatRows="0" sort="0" autoFilter="0"/>
  <autoFilter ref="C82:K97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832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833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ROUND(SUM(BE83:BE85), 2)</f>
        <v>0</v>
      </c>
      <c r="G32" s="40"/>
      <c r="H32" s="40"/>
      <c r="I32" s="138">
        <v>0.21</v>
      </c>
      <c r="J32" s="137">
        <f>ROUND(ROUND((SUM(BE83:BE85)),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ROUND(SUM(BF83:BF85), 2)</f>
        <v>0</v>
      </c>
      <c r="G33" s="40"/>
      <c r="H33" s="40"/>
      <c r="I33" s="138">
        <v>0.15</v>
      </c>
      <c r="J33" s="137">
        <f>ROUND(ROUND((SUM(BF83:BF85)),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ROUND(SUM(BG83:BG85),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ROUND(SUM(BH83:BH85),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ROUND(SUM(BI83:BI85),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832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Schodiště k hlavnímu vstupu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832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Schodiště k hlavnímu vstupu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P85</f>
        <v>0</v>
      </c>
      <c r="Q84" s="186"/>
      <c r="R84" s="187">
        <f>R85</f>
        <v>0</v>
      </c>
      <c r="S84" s="186"/>
      <c r="T84" s="188">
        <f>T85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BK85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834</v>
      </c>
      <c r="F85" s="194" t="s">
        <v>835</v>
      </c>
      <c r="G85" s="195" t="s">
        <v>312</v>
      </c>
      <c r="H85" s="196">
        <v>1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4" t="s">
        <v>47</v>
      </c>
      <c r="O85" s="20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836</v>
      </c>
    </row>
    <row r="86" spans="2:65" s="1" customFormat="1" ht="6.95" customHeight="1">
      <c r="B86" s="54"/>
      <c r="C86" s="55"/>
      <c r="D86" s="55"/>
      <c r="E86" s="55"/>
      <c r="F86" s="55"/>
      <c r="G86" s="55"/>
      <c r="H86" s="55"/>
      <c r="I86" s="146"/>
      <c r="J86" s="55"/>
      <c r="K86" s="55"/>
      <c r="L86" s="59"/>
    </row>
  </sheetData>
  <sheetProtection password="CC35" sheet="1" objects="1" scenarios="1" formatCells="0" formatColumns="0" formatRows="0" sort="0" autoFilter="0"/>
  <autoFilter ref="C82:K8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193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832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837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ROUND(SUM(BE83:BE90), 2)</f>
        <v>0</v>
      </c>
      <c r="G32" s="40"/>
      <c r="H32" s="40"/>
      <c r="I32" s="138">
        <v>0.21</v>
      </c>
      <c r="J32" s="137">
        <f>ROUND(ROUND((SUM(BE83:BE90)),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ROUND(SUM(BF83:BF90), 2)</f>
        <v>0</v>
      </c>
      <c r="G33" s="40"/>
      <c r="H33" s="40"/>
      <c r="I33" s="138">
        <v>0.15</v>
      </c>
      <c r="J33" s="137">
        <f>ROUND(ROUND((SUM(BF83:BF90)),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ROUND(SUM(BG83:BG90),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ROUND(SUM(BH83:BH90),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ROUND(SUM(BI83:BI90),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832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Schodiště do bazénu a suterénu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832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Schodiště do bazénu a suterénu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SUM(P85:P90)</f>
        <v>0</v>
      </c>
      <c r="Q84" s="186"/>
      <c r="R84" s="187">
        <f>SUM(R85:R90)</f>
        <v>0</v>
      </c>
      <c r="S84" s="186"/>
      <c r="T84" s="188">
        <f>SUM(T85:T90)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SUM(BK85:BK90)</f>
        <v>0</v>
      </c>
    </row>
    <row r="85" spans="2:65" s="1" customFormat="1" ht="44.25" customHeight="1">
      <c r="B85" s="39"/>
      <c r="C85" s="192" t="s">
        <v>17</v>
      </c>
      <c r="D85" s="192" t="s">
        <v>211</v>
      </c>
      <c r="E85" s="193" t="s">
        <v>838</v>
      </c>
      <c r="F85" s="194" t="s">
        <v>839</v>
      </c>
      <c r="G85" s="195" t="s">
        <v>297</v>
      </c>
      <c r="H85" s="196">
        <v>35.25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840</v>
      </c>
    </row>
    <row r="86" spans="2:65" s="13" customFormat="1">
      <c r="B86" s="232"/>
      <c r="C86" s="233"/>
      <c r="D86" s="210" t="s">
        <v>299</v>
      </c>
      <c r="E86" s="234" t="s">
        <v>22</v>
      </c>
      <c r="F86" s="235" t="s">
        <v>841</v>
      </c>
      <c r="G86" s="233"/>
      <c r="H86" s="236" t="s">
        <v>22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299</v>
      </c>
      <c r="AU86" s="242" t="s">
        <v>17</v>
      </c>
      <c r="AV86" s="13" t="s">
        <v>17</v>
      </c>
      <c r="AW86" s="13" t="s">
        <v>39</v>
      </c>
      <c r="AX86" s="13" t="s">
        <v>76</v>
      </c>
      <c r="AY86" s="242" t="s">
        <v>280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842</v>
      </c>
      <c r="G87" s="209"/>
      <c r="H87" s="213">
        <v>35.25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22" t="s">
        <v>299</v>
      </c>
      <c r="E88" s="223" t="s">
        <v>22</v>
      </c>
      <c r="F88" s="224" t="s">
        <v>301</v>
      </c>
      <c r="G88" s="221"/>
      <c r="H88" s="225">
        <v>35.25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31.5" customHeight="1">
      <c r="B89" s="39"/>
      <c r="C89" s="192" t="s">
        <v>84</v>
      </c>
      <c r="D89" s="192" t="s">
        <v>211</v>
      </c>
      <c r="E89" s="193" t="s">
        <v>843</v>
      </c>
      <c r="F89" s="194" t="s">
        <v>844</v>
      </c>
      <c r="G89" s="195" t="s">
        <v>297</v>
      </c>
      <c r="H89" s="196">
        <v>17.25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845</v>
      </c>
    </row>
    <row r="90" spans="2:65" s="1" customFormat="1" ht="31.5" customHeight="1">
      <c r="B90" s="39"/>
      <c r="C90" s="192" t="s">
        <v>288</v>
      </c>
      <c r="D90" s="192" t="s">
        <v>211</v>
      </c>
      <c r="E90" s="193" t="s">
        <v>846</v>
      </c>
      <c r="F90" s="194" t="s">
        <v>847</v>
      </c>
      <c r="G90" s="195" t="s">
        <v>283</v>
      </c>
      <c r="H90" s="196">
        <v>1</v>
      </c>
      <c r="I90" s="197"/>
      <c r="J90" s="198">
        <f>ROUND(I90*H90,1)</f>
        <v>0</v>
      </c>
      <c r="K90" s="194" t="s">
        <v>22</v>
      </c>
      <c r="L90" s="59"/>
      <c r="M90" s="199" t="s">
        <v>22</v>
      </c>
      <c r="N90" s="204" t="s">
        <v>47</v>
      </c>
      <c r="O90" s="20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AR90" s="23" t="s">
        <v>284</v>
      </c>
      <c r="AT90" s="23" t="s">
        <v>211</v>
      </c>
      <c r="AU90" s="23" t="s">
        <v>17</v>
      </c>
      <c r="AY90" s="23" t="s">
        <v>280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17</v>
      </c>
      <c r="BK90" s="203">
        <f>ROUND(I90*H90,1)</f>
        <v>0</v>
      </c>
      <c r="BL90" s="23" t="s">
        <v>284</v>
      </c>
      <c r="BM90" s="23" t="s">
        <v>848</v>
      </c>
    </row>
    <row r="91" spans="2:65" s="1" customFormat="1" ht="6.95" customHeight="1">
      <c r="B91" s="54"/>
      <c r="C91" s="55"/>
      <c r="D91" s="55"/>
      <c r="E91" s="55"/>
      <c r="F91" s="55"/>
      <c r="G91" s="55"/>
      <c r="H91" s="55"/>
      <c r="I91" s="146"/>
      <c r="J91" s="55"/>
      <c r="K91" s="55"/>
      <c r="L91" s="59"/>
    </row>
  </sheetData>
  <sheetProtection password="CC35" sheet="1" objects="1" scenarios="1" formatCells="0" formatColumns="0" formatRows="0" sort="0" autoFilter="0"/>
  <autoFilter ref="C82:K90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292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314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294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ROUND(SUM(BE83:BE98), 2)</f>
        <v>0</v>
      </c>
      <c r="G32" s="40"/>
      <c r="H32" s="40"/>
      <c r="I32" s="138">
        <v>0.21</v>
      </c>
      <c r="J32" s="137">
        <f>ROUND(ROUND((SUM(BE83:BE98)),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ROUND(SUM(BF83:BF98), 2)</f>
        <v>0</v>
      </c>
      <c r="G33" s="40"/>
      <c r="H33" s="40"/>
      <c r="I33" s="138">
        <v>0.15</v>
      </c>
      <c r="J33" s="137">
        <f>ROUND(ROUND((SUM(BF83:BF98)),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ROUND(SUM(BG83:BG98),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ROUND(SUM(BH83:BH98),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ROUND(SUM(BI83:BI98),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292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TOP - Štítové a obvodové stěny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292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TOP - Štítové a obvodové stěny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SUM(P85:P98)</f>
        <v>0</v>
      </c>
      <c r="Q84" s="186"/>
      <c r="R84" s="187">
        <f>SUM(R85:R98)</f>
        <v>0</v>
      </c>
      <c r="S84" s="186"/>
      <c r="T84" s="188">
        <f>SUM(T85:T98)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SUM(BK85:BK98)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315</v>
      </c>
      <c r="F85" s="194" t="s">
        <v>316</v>
      </c>
      <c r="G85" s="195" t="s">
        <v>297</v>
      </c>
      <c r="H85" s="196">
        <v>1391.42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317</v>
      </c>
    </row>
    <row r="86" spans="2:65" s="11" customFormat="1">
      <c r="B86" s="208"/>
      <c r="C86" s="209"/>
      <c r="D86" s="210" t="s">
        <v>299</v>
      </c>
      <c r="E86" s="211" t="s">
        <v>22</v>
      </c>
      <c r="F86" s="212" t="s">
        <v>318</v>
      </c>
      <c r="G86" s="209"/>
      <c r="H86" s="213">
        <v>1391.42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299</v>
      </c>
      <c r="AU86" s="219" t="s">
        <v>17</v>
      </c>
      <c r="AV86" s="11" t="s">
        <v>84</v>
      </c>
      <c r="AW86" s="11" t="s">
        <v>39</v>
      </c>
      <c r="AX86" s="11" t="s">
        <v>76</v>
      </c>
      <c r="AY86" s="219" t="s">
        <v>280</v>
      </c>
    </row>
    <row r="87" spans="2:65" s="12" customFormat="1">
      <c r="B87" s="220"/>
      <c r="C87" s="221"/>
      <c r="D87" s="222" t="s">
        <v>299</v>
      </c>
      <c r="E87" s="223" t="s">
        <v>22</v>
      </c>
      <c r="F87" s="224" t="s">
        <v>301</v>
      </c>
      <c r="G87" s="221"/>
      <c r="H87" s="225">
        <v>1391.42</v>
      </c>
      <c r="I87" s="226"/>
      <c r="J87" s="221"/>
      <c r="K87" s="221"/>
      <c r="L87" s="227"/>
      <c r="M87" s="228"/>
      <c r="N87" s="229"/>
      <c r="O87" s="229"/>
      <c r="P87" s="229"/>
      <c r="Q87" s="229"/>
      <c r="R87" s="229"/>
      <c r="S87" s="229"/>
      <c r="T87" s="230"/>
      <c r="AT87" s="231" t="s">
        <v>299</v>
      </c>
      <c r="AU87" s="231" t="s">
        <v>17</v>
      </c>
      <c r="AV87" s="12" t="s">
        <v>279</v>
      </c>
      <c r="AW87" s="12" t="s">
        <v>39</v>
      </c>
      <c r="AX87" s="12" t="s">
        <v>17</v>
      </c>
      <c r="AY87" s="231" t="s">
        <v>280</v>
      </c>
    </row>
    <row r="88" spans="2:65" s="1" customFormat="1" ht="31.5" customHeight="1">
      <c r="B88" s="39"/>
      <c r="C88" s="192" t="s">
        <v>84</v>
      </c>
      <c r="D88" s="192" t="s">
        <v>211</v>
      </c>
      <c r="E88" s="193" t="s">
        <v>319</v>
      </c>
      <c r="F88" s="194" t="s">
        <v>320</v>
      </c>
      <c r="G88" s="195" t="s">
        <v>297</v>
      </c>
      <c r="H88" s="196">
        <v>20</v>
      </c>
      <c r="I88" s="197"/>
      <c r="J88" s="198">
        <f>ROUND(I88*H88,1)</f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17</v>
      </c>
      <c r="BK88" s="203">
        <f>ROUND(I88*H88,1)</f>
        <v>0</v>
      </c>
      <c r="BL88" s="23" t="s">
        <v>284</v>
      </c>
      <c r="BM88" s="23" t="s">
        <v>321</v>
      </c>
    </row>
    <row r="89" spans="2:65" s="1" customFormat="1" ht="22.5" customHeight="1">
      <c r="B89" s="39"/>
      <c r="C89" s="192" t="s">
        <v>288</v>
      </c>
      <c r="D89" s="192" t="s">
        <v>211</v>
      </c>
      <c r="E89" s="193" t="s">
        <v>322</v>
      </c>
      <c r="F89" s="194" t="s">
        <v>323</v>
      </c>
      <c r="G89" s="195" t="s">
        <v>297</v>
      </c>
      <c r="H89" s="196">
        <v>133.26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324</v>
      </c>
    </row>
    <row r="90" spans="2:65" s="11" customFormat="1">
      <c r="B90" s="208"/>
      <c r="C90" s="209"/>
      <c r="D90" s="210" t="s">
        <v>299</v>
      </c>
      <c r="E90" s="211" t="s">
        <v>22</v>
      </c>
      <c r="F90" s="212" t="s">
        <v>325</v>
      </c>
      <c r="G90" s="209"/>
      <c r="H90" s="213">
        <v>133.26</v>
      </c>
      <c r="I90" s="214"/>
      <c r="J90" s="209"/>
      <c r="K90" s="209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299</v>
      </c>
      <c r="AU90" s="219" t="s">
        <v>17</v>
      </c>
      <c r="AV90" s="11" t="s">
        <v>84</v>
      </c>
      <c r="AW90" s="11" t="s">
        <v>39</v>
      </c>
      <c r="AX90" s="11" t="s">
        <v>76</v>
      </c>
      <c r="AY90" s="219" t="s">
        <v>280</v>
      </c>
    </row>
    <row r="91" spans="2:65" s="12" customFormat="1">
      <c r="B91" s="220"/>
      <c r="C91" s="221"/>
      <c r="D91" s="222" t="s">
        <v>299</v>
      </c>
      <c r="E91" s="223" t="s">
        <v>22</v>
      </c>
      <c r="F91" s="224" t="s">
        <v>301</v>
      </c>
      <c r="G91" s="221"/>
      <c r="H91" s="225">
        <v>133.26</v>
      </c>
      <c r="I91" s="226"/>
      <c r="J91" s="221"/>
      <c r="K91" s="221"/>
      <c r="L91" s="227"/>
      <c r="M91" s="228"/>
      <c r="N91" s="229"/>
      <c r="O91" s="229"/>
      <c r="P91" s="229"/>
      <c r="Q91" s="229"/>
      <c r="R91" s="229"/>
      <c r="S91" s="229"/>
      <c r="T91" s="230"/>
      <c r="AT91" s="231" t="s">
        <v>299</v>
      </c>
      <c r="AU91" s="231" t="s">
        <v>17</v>
      </c>
      <c r="AV91" s="12" t="s">
        <v>279</v>
      </c>
      <c r="AW91" s="12" t="s">
        <v>39</v>
      </c>
      <c r="AX91" s="12" t="s">
        <v>17</v>
      </c>
      <c r="AY91" s="231" t="s">
        <v>280</v>
      </c>
    </row>
    <row r="92" spans="2:65" s="1" customFormat="1" ht="22.5" customHeight="1">
      <c r="B92" s="39"/>
      <c r="C92" s="192" t="s">
        <v>279</v>
      </c>
      <c r="D92" s="192" t="s">
        <v>211</v>
      </c>
      <c r="E92" s="193" t="s">
        <v>326</v>
      </c>
      <c r="F92" s="194" t="s">
        <v>327</v>
      </c>
      <c r="G92" s="195" t="s">
        <v>297</v>
      </c>
      <c r="H92" s="196">
        <v>46.98</v>
      </c>
      <c r="I92" s="197"/>
      <c r="J92" s="198">
        <f t="shared" ref="J92:J98" si="0">ROUND(I92*H92,1)</f>
        <v>0</v>
      </c>
      <c r="K92" s="194" t="s">
        <v>22</v>
      </c>
      <c r="L92" s="59"/>
      <c r="M92" s="199" t="s">
        <v>22</v>
      </c>
      <c r="N92" s="200" t="s">
        <v>47</v>
      </c>
      <c r="O92" s="40"/>
      <c r="P92" s="201">
        <f t="shared" ref="P92:P98" si="1">O92*H92</f>
        <v>0</v>
      </c>
      <c r="Q92" s="201">
        <v>0</v>
      </c>
      <c r="R92" s="201">
        <f t="shared" ref="R92:R98" si="2">Q92*H92</f>
        <v>0</v>
      </c>
      <c r="S92" s="201">
        <v>0</v>
      </c>
      <c r="T92" s="202">
        <f t="shared" ref="T92:T98" si="3">S92*H92</f>
        <v>0</v>
      </c>
      <c r="AR92" s="23" t="s">
        <v>284</v>
      </c>
      <c r="AT92" s="23" t="s">
        <v>211</v>
      </c>
      <c r="AU92" s="23" t="s">
        <v>17</v>
      </c>
      <c r="AY92" s="23" t="s">
        <v>280</v>
      </c>
      <c r="BE92" s="203">
        <f t="shared" ref="BE92:BE98" si="4">IF(N92="základní",J92,0)</f>
        <v>0</v>
      </c>
      <c r="BF92" s="203">
        <f t="shared" ref="BF92:BF98" si="5">IF(N92="snížená",J92,0)</f>
        <v>0</v>
      </c>
      <c r="BG92" s="203">
        <f t="shared" ref="BG92:BG98" si="6">IF(N92="zákl. přenesená",J92,0)</f>
        <v>0</v>
      </c>
      <c r="BH92" s="203">
        <f t="shared" ref="BH92:BH98" si="7">IF(N92="sníž. přenesená",J92,0)</f>
        <v>0</v>
      </c>
      <c r="BI92" s="203">
        <f t="shared" ref="BI92:BI98" si="8">IF(N92="nulová",J92,0)</f>
        <v>0</v>
      </c>
      <c r="BJ92" s="23" t="s">
        <v>17</v>
      </c>
      <c r="BK92" s="203">
        <f t="shared" ref="BK92:BK98" si="9">ROUND(I92*H92,1)</f>
        <v>0</v>
      </c>
      <c r="BL92" s="23" t="s">
        <v>284</v>
      </c>
      <c r="BM92" s="23" t="s">
        <v>328</v>
      </c>
    </row>
    <row r="93" spans="2:65" s="1" customFormat="1" ht="22.5" customHeight="1">
      <c r="B93" s="39"/>
      <c r="C93" s="192" t="s">
        <v>329</v>
      </c>
      <c r="D93" s="192" t="s">
        <v>211</v>
      </c>
      <c r="E93" s="193" t="s">
        <v>330</v>
      </c>
      <c r="F93" s="194" t="s">
        <v>331</v>
      </c>
      <c r="G93" s="195" t="s">
        <v>297</v>
      </c>
      <c r="H93" s="196">
        <v>119.88</v>
      </c>
      <c r="I93" s="197"/>
      <c r="J93" s="198">
        <f t="shared" si="0"/>
        <v>0</v>
      </c>
      <c r="K93" s="194" t="s">
        <v>22</v>
      </c>
      <c r="L93" s="59"/>
      <c r="M93" s="199" t="s">
        <v>22</v>
      </c>
      <c r="N93" s="200" t="s">
        <v>47</v>
      </c>
      <c r="O93" s="40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AR93" s="23" t="s">
        <v>284</v>
      </c>
      <c r="AT93" s="23" t="s">
        <v>211</v>
      </c>
      <c r="AU93" s="23" t="s">
        <v>17</v>
      </c>
      <c r="AY93" s="23" t="s">
        <v>280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3" t="s">
        <v>17</v>
      </c>
      <c r="BK93" s="203">
        <f t="shared" si="9"/>
        <v>0</v>
      </c>
      <c r="BL93" s="23" t="s">
        <v>284</v>
      </c>
      <c r="BM93" s="23" t="s">
        <v>332</v>
      </c>
    </row>
    <row r="94" spans="2:65" s="1" customFormat="1" ht="31.5" customHeight="1">
      <c r="B94" s="39"/>
      <c r="C94" s="192" t="s">
        <v>333</v>
      </c>
      <c r="D94" s="192" t="s">
        <v>211</v>
      </c>
      <c r="E94" s="193" t="s">
        <v>334</v>
      </c>
      <c r="F94" s="194" t="s">
        <v>335</v>
      </c>
      <c r="G94" s="195" t="s">
        <v>307</v>
      </c>
      <c r="H94" s="196">
        <v>35.200000000000003</v>
      </c>
      <c r="I94" s="197"/>
      <c r="J94" s="198">
        <f t="shared" si="0"/>
        <v>0</v>
      </c>
      <c r="K94" s="194" t="s">
        <v>22</v>
      </c>
      <c r="L94" s="59"/>
      <c r="M94" s="199" t="s">
        <v>22</v>
      </c>
      <c r="N94" s="200" t="s">
        <v>47</v>
      </c>
      <c r="O94" s="40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AR94" s="23" t="s">
        <v>284</v>
      </c>
      <c r="AT94" s="23" t="s">
        <v>211</v>
      </c>
      <c r="AU94" s="23" t="s">
        <v>17</v>
      </c>
      <c r="AY94" s="23" t="s">
        <v>280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23" t="s">
        <v>17</v>
      </c>
      <c r="BK94" s="203">
        <f t="shared" si="9"/>
        <v>0</v>
      </c>
      <c r="BL94" s="23" t="s">
        <v>284</v>
      </c>
      <c r="BM94" s="23" t="s">
        <v>336</v>
      </c>
    </row>
    <row r="95" spans="2:65" s="1" customFormat="1" ht="22.5" customHeight="1">
      <c r="B95" s="39"/>
      <c r="C95" s="192" t="s">
        <v>337</v>
      </c>
      <c r="D95" s="192" t="s">
        <v>211</v>
      </c>
      <c r="E95" s="193" t="s">
        <v>338</v>
      </c>
      <c r="F95" s="194" t="s">
        <v>339</v>
      </c>
      <c r="G95" s="195" t="s">
        <v>297</v>
      </c>
      <c r="H95" s="196">
        <v>0.41</v>
      </c>
      <c r="I95" s="197"/>
      <c r="J95" s="198">
        <f t="shared" si="0"/>
        <v>0</v>
      </c>
      <c r="K95" s="194" t="s">
        <v>22</v>
      </c>
      <c r="L95" s="59"/>
      <c r="M95" s="199" t="s">
        <v>22</v>
      </c>
      <c r="N95" s="200" t="s">
        <v>47</v>
      </c>
      <c r="O95" s="40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3" t="s">
        <v>284</v>
      </c>
      <c r="AT95" s="23" t="s">
        <v>211</v>
      </c>
      <c r="AU95" s="23" t="s">
        <v>17</v>
      </c>
      <c r="AY95" s="23" t="s">
        <v>280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3" t="s">
        <v>17</v>
      </c>
      <c r="BK95" s="203">
        <f t="shared" si="9"/>
        <v>0</v>
      </c>
      <c r="BL95" s="23" t="s">
        <v>284</v>
      </c>
      <c r="BM95" s="23" t="s">
        <v>340</v>
      </c>
    </row>
    <row r="96" spans="2:65" s="1" customFormat="1" ht="22.5" customHeight="1">
      <c r="B96" s="39"/>
      <c r="C96" s="192" t="s">
        <v>341</v>
      </c>
      <c r="D96" s="192" t="s">
        <v>211</v>
      </c>
      <c r="E96" s="193" t="s">
        <v>342</v>
      </c>
      <c r="F96" s="194" t="s">
        <v>343</v>
      </c>
      <c r="G96" s="195" t="s">
        <v>297</v>
      </c>
      <c r="H96" s="196">
        <v>150.41</v>
      </c>
      <c r="I96" s="197"/>
      <c r="J96" s="198">
        <f t="shared" si="0"/>
        <v>0</v>
      </c>
      <c r="K96" s="194" t="s">
        <v>22</v>
      </c>
      <c r="L96" s="59"/>
      <c r="M96" s="199" t="s">
        <v>22</v>
      </c>
      <c r="N96" s="200" t="s">
        <v>47</v>
      </c>
      <c r="O96" s="40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3" t="s">
        <v>284</v>
      </c>
      <c r="AT96" s="23" t="s">
        <v>211</v>
      </c>
      <c r="AU96" s="23" t="s">
        <v>17</v>
      </c>
      <c r="AY96" s="23" t="s">
        <v>280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3" t="s">
        <v>17</v>
      </c>
      <c r="BK96" s="203">
        <f t="shared" si="9"/>
        <v>0</v>
      </c>
      <c r="BL96" s="23" t="s">
        <v>284</v>
      </c>
      <c r="BM96" s="23" t="s">
        <v>344</v>
      </c>
    </row>
    <row r="97" spans="2:65" s="1" customFormat="1" ht="22.5" customHeight="1">
      <c r="B97" s="39"/>
      <c r="C97" s="192" t="s">
        <v>345</v>
      </c>
      <c r="D97" s="192" t="s">
        <v>211</v>
      </c>
      <c r="E97" s="193" t="s">
        <v>346</v>
      </c>
      <c r="F97" s="194" t="s">
        <v>347</v>
      </c>
      <c r="G97" s="195" t="s">
        <v>312</v>
      </c>
      <c r="H97" s="196">
        <v>60</v>
      </c>
      <c r="I97" s="197"/>
      <c r="J97" s="198">
        <f t="shared" si="0"/>
        <v>0</v>
      </c>
      <c r="K97" s="194" t="s">
        <v>22</v>
      </c>
      <c r="L97" s="59"/>
      <c r="M97" s="199" t="s">
        <v>22</v>
      </c>
      <c r="N97" s="200" t="s">
        <v>47</v>
      </c>
      <c r="O97" s="40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3" t="s">
        <v>284</v>
      </c>
      <c r="AT97" s="23" t="s">
        <v>211</v>
      </c>
      <c r="AU97" s="23" t="s">
        <v>17</v>
      </c>
      <c r="AY97" s="23" t="s">
        <v>280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3" t="s">
        <v>17</v>
      </c>
      <c r="BK97" s="203">
        <f t="shared" si="9"/>
        <v>0</v>
      </c>
      <c r="BL97" s="23" t="s">
        <v>284</v>
      </c>
      <c r="BM97" s="23" t="s">
        <v>348</v>
      </c>
    </row>
    <row r="98" spans="2:65" s="1" customFormat="1" ht="22.5" customHeight="1">
      <c r="B98" s="39"/>
      <c r="C98" s="192" t="s">
        <v>187</v>
      </c>
      <c r="D98" s="192" t="s">
        <v>211</v>
      </c>
      <c r="E98" s="193" t="s">
        <v>349</v>
      </c>
      <c r="F98" s="194" t="s">
        <v>350</v>
      </c>
      <c r="G98" s="195" t="s">
        <v>312</v>
      </c>
      <c r="H98" s="196">
        <v>1</v>
      </c>
      <c r="I98" s="197"/>
      <c r="J98" s="198">
        <f t="shared" si="0"/>
        <v>0</v>
      </c>
      <c r="K98" s="194" t="s">
        <v>22</v>
      </c>
      <c r="L98" s="59"/>
      <c r="M98" s="199" t="s">
        <v>22</v>
      </c>
      <c r="N98" s="204" t="s">
        <v>47</v>
      </c>
      <c r="O98" s="205"/>
      <c r="P98" s="206">
        <f t="shared" si="1"/>
        <v>0</v>
      </c>
      <c r="Q98" s="206">
        <v>0</v>
      </c>
      <c r="R98" s="206">
        <f t="shared" si="2"/>
        <v>0</v>
      </c>
      <c r="S98" s="206">
        <v>0</v>
      </c>
      <c r="T98" s="207">
        <f t="shared" si="3"/>
        <v>0</v>
      </c>
      <c r="AR98" s="23" t="s">
        <v>284</v>
      </c>
      <c r="AT98" s="23" t="s">
        <v>211</v>
      </c>
      <c r="AU98" s="23" t="s">
        <v>17</v>
      </c>
      <c r="AY98" s="23" t="s">
        <v>280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3" t="s">
        <v>17</v>
      </c>
      <c r="BK98" s="203">
        <f t="shared" si="9"/>
        <v>0</v>
      </c>
      <c r="BL98" s="23" t="s">
        <v>284</v>
      </c>
      <c r="BM98" s="23" t="s">
        <v>351</v>
      </c>
    </row>
    <row r="99" spans="2:65" s="1" customFormat="1" ht="6.95" customHeight="1">
      <c r="B99" s="54"/>
      <c r="C99" s="55"/>
      <c r="D99" s="55"/>
      <c r="E99" s="55"/>
      <c r="F99" s="55"/>
      <c r="G99" s="55"/>
      <c r="H99" s="55"/>
      <c r="I99" s="146"/>
      <c r="J99" s="55"/>
      <c r="K99" s="55"/>
      <c r="L99" s="59"/>
    </row>
  </sheetData>
  <sheetProtection password="CC35" sheet="1" objects="1" scenarios="1" formatCells="0" formatColumns="0" formatRows="0" sort="0" autoFilter="0"/>
  <autoFilter ref="C82:K98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195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832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849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850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ROUND(SUM(BE83:BE99), 2)</f>
        <v>0</v>
      </c>
      <c r="G32" s="40"/>
      <c r="H32" s="40"/>
      <c r="I32" s="138">
        <v>0.21</v>
      </c>
      <c r="J32" s="137">
        <f>ROUND(ROUND((SUM(BE83:BE99)),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ROUND(SUM(BF83:BF99), 2)</f>
        <v>0</v>
      </c>
      <c r="G33" s="40"/>
      <c r="H33" s="40"/>
      <c r="I33" s="138">
        <v>0.15</v>
      </c>
      <c r="J33" s="137">
        <f>ROUND(ROUND((SUM(BF83:BF99)),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ROUND(SUM(BG83:BG99),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ROUND(SUM(BH83:BH99),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ROUND(SUM(BI83:BI99),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832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C - Přístřešek nad schodištěm do bazénu a suterénu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832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C - Přístřešek nad schodištěm do bazénu a suterénu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SUM(P85:P99)</f>
        <v>0</v>
      </c>
      <c r="Q84" s="186"/>
      <c r="R84" s="187">
        <f>SUM(R85:R99)</f>
        <v>0</v>
      </c>
      <c r="S84" s="186"/>
      <c r="T84" s="188">
        <f>SUM(T85:T99)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SUM(BK85:BK99)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851</v>
      </c>
      <c r="F85" s="194" t="s">
        <v>852</v>
      </c>
      <c r="G85" s="195" t="s">
        <v>366</v>
      </c>
      <c r="H85" s="196">
        <v>0.432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853</v>
      </c>
    </row>
    <row r="86" spans="2:65" s="13" customFormat="1">
      <c r="B86" s="232"/>
      <c r="C86" s="233"/>
      <c r="D86" s="210" t="s">
        <v>299</v>
      </c>
      <c r="E86" s="234" t="s">
        <v>22</v>
      </c>
      <c r="F86" s="235" t="s">
        <v>854</v>
      </c>
      <c r="G86" s="233"/>
      <c r="H86" s="236" t="s">
        <v>22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299</v>
      </c>
      <c r="AU86" s="242" t="s">
        <v>17</v>
      </c>
      <c r="AV86" s="13" t="s">
        <v>17</v>
      </c>
      <c r="AW86" s="13" t="s">
        <v>39</v>
      </c>
      <c r="AX86" s="13" t="s">
        <v>76</v>
      </c>
      <c r="AY86" s="242" t="s">
        <v>280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855</v>
      </c>
      <c r="G87" s="209"/>
      <c r="H87" s="213">
        <v>0.432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22" t="s">
        <v>299</v>
      </c>
      <c r="E88" s="223" t="s">
        <v>22</v>
      </c>
      <c r="F88" s="224" t="s">
        <v>301</v>
      </c>
      <c r="G88" s="221"/>
      <c r="H88" s="225">
        <v>0.432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22.5" customHeight="1">
      <c r="B89" s="39"/>
      <c r="C89" s="192" t="s">
        <v>84</v>
      </c>
      <c r="D89" s="192" t="s">
        <v>211</v>
      </c>
      <c r="E89" s="193" t="s">
        <v>856</v>
      </c>
      <c r="F89" s="194" t="s">
        <v>857</v>
      </c>
      <c r="G89" s="195" t="s">
        <v>366</v>
      </c>
      <c r="H89" s="196">
        <v>0.38400000000000001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858</v>
      </c>
    </row>
    <row r="90" spans="2:65" s="13" customFormat="1">
      <c r="B90" s="232"/>
      <c r="C90" s="233"/>
      <c r="D90" s="210" t="s">
        <v>299</v>
      </c>
      <c r="E90" s="234" t="s">
        <v>22</v>
      </c>
      <c r="F90" s="235" t="s">
        <v>854</v>
      </c>
      <c r="G90" s="233"/>
      <c r="H90" s="236" t="s">
        <v>22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299</v>
      </c>
      <c r="AU90" s="242" t="s">
        <v>17</v>
      </c>
      <c r="AV90" s="13" t="s">
        <v>17</v>
      </c>
      <c r="AW90" s="13" t="s">
        <v>39</v>
      </c>
      <c r="AX90" s="13" t="s">
        <v>76</v>
      </c>
      <c r="AY90" s="242" t="s">
        <v>280</v>
      </c>
    </row>
    <row r="91" spans="2:65" s="11" customFormat="1">
      <c r="B91" s="208"/>
      <c r="C91" s="209"/>
      <c r="D91" s="210" t="s">
        <v>299</v>
      </c>
      <c r="E91" s="211" t="s">
        <v>22</v>
      </c>
      <c r="F91" s="212" t="s">
        <v>859</v>
      </c>
      <c r="G91" s="209"/>
      <c r="H91" s="213">
        <v>0.38400000000000001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299</v>
      </c>
      <c r="AU91" s="219" t="s">
        <v>17</v>
      </c>
      <c r="AV91" s="11" t="s">
        <v>84</v>
      </c>
      <c r="AW91" s="11" t="s">
        <v>39</v>
      </c>
      <c r="AX91" s="11" t="s">
        <v>76</v>
      </c>
      <c r="AY91" s="219" t="s">
        <v>280</v>
      </c>
    </row>
    <row r="92" spans="2:65" s="12" customFormat="1">
      <c r="B92" s="220"/>
      <c r="C92" s="221"/>
      <c r="D92" s="222" t="s">
        <v>299</v>
      </c>
      <c r="E92" s="223" t="s">
        <v>22</v>
      </c>
      <c r="F92" s="224" t="s">
        <v>301</v>
      </c>
      <c r="G92" s="221"/>
      <c r="H92" s="225">
        <v>0.38400000000000001</v>
      </c>
      <c r="I92" s="226"/>
      <c r="J92" s="221"/>
      <c r="K92" s="221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299</v>
      </c>
      <c r="AU92" s="231" t="s">
        <v>17</v>
      </c>
      <c r="AV92" s="12" t="s">
        <v>279</v>
      </c>
      <c r="AW92" s="12" t="s">
        <v>39</v>
      </c>
      <c r="AX92" s="12" t="s">
        <v>17</v>
      </c>
      <c r="AY92" s="231" t="s">
        <v>280</v>
      </c>
    </row>
    <row r="93" spans="2:65" s="1" customFormat="1" ht="31.5" customHeight="1">
      <c r="B93" s="39"/>
      <c r="C93" s="192" t="s">
        <v>288</v>
      </c>
      <c r="D93" s="192" t="s">
        <v>211</v>
      </c>
      <c r="E93" s="193" t="s">
        <v>860</v>
      </c>
      <c r="F93" s="194" t="s">
        <v>861</v>
      </c>
      <c r="G93" s="195" t="s">
        <v>862</v>
      </c>
      <c r="H93" s="196">
        <v>546.02099999999996</v>
      </c>
      <c r="I93" s="197"/>
      <c r="J93" s="198">
        <f>ROUND(I93*H93,1)</f>
        <v>0</v>
      </c>
      <c r="K93" s="194" t="s">
        <v>22</v>
      </c>
      <c r="L93" s="59"/>
      <c r="M93" s="199" t="s">
        <v>22</v>
      </c>
      <c r="N93" s="200" t="s">
        <v>47</v>
      </c>
      <c r="O93" s="40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284</v>
      </c>
      <c r="AT93" s="23" t="s">
        <v>211</v>
      </c>
      <c r="AU93" s="23" t="s">
        <v>17</v>
      </c>
      <c r="AY93" s="23" t="s">
        <v>280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17</v>
      </c>
      <c r="BK93" s="203">
        <f>ROUND(I93*H93,1)</f>
        <v>0</v>
      </c>
      <c r="BL93" s="23" t="s">
        <v>284</v>
      </c>
      <c r="BM93" s="23" t="s">
        <v>863</v>
      </c>
    </row>
    <row r="94" spans="2:65" s="13" customFormat="1">
      <c r="B94" s="232"/>
      <c r="C94" s="233"/>
      <c r="D94" s="210" t="s">
        <v>299</v>
      </c>
      <c r="E94" s="234" t="s">
        <v>22</v>
      </c>
      <c r="F94" s="235" t="s">
        <v>854</v>
      </c>
      <c r="G94" s="233"/>
      <c r="H94" s="236" t="s">
        <v>22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299</v>
      </c>
      <c r="AU94" s="242" t="s">
        <v>17</v>
      </c>
      <c r="AV94" s="13" t="s">
        <v>17</v>
      </c>
      <c r="AW94" s="13" t="s">
        <v>39</v>
      </c>
      <c r="AX94" s="13" t="s">
        <v>76</v>
      </c>
      <c r="AY94" s="242" t="s">
        <v>280</v>
      </c>
    </row>
    <row r="95" spans="2:65" s="11" customFormat="1">
      <c r="B95" s="208"/>
      <c r="C95" s="209"/>
      <c r="D95" s="210" t="s">
        <v>299</v>
      </c>
      <c r="E95" s="211" t="s">
        <v>22</v>
      </c>
      <c r="F95" s="212" t="s">
        <v>864</v>
      </c>
      <c r="G95" s="209"/>
      <c r="H95" s="213">
        <v>546.02099999999996</v>
      </c>
      <c r="I95" s="214"/>
      <c r="J95" s="209"/>
      <c r="K95" s="209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299</v>
      </c>
      <c r="AU95" s="219" t="s">
        <v>17</v>
      </c>
      <c r="AV95" s="11" t="s">
        <v>84</v>
      </c>
      <c r="AW95" s="11" t="s">
        <v>39</v>
      </c>
      <c r="AX95" s="11" t="s">
        <v>76</v>
      </c>
      <c r="AY95" s="219" t="s">
        <v>280</v>
      </c>
    </row>
    <row r="96" spans="2:65" s="12" customFormat="1">
      <c r="B96" s="220"/>
      <c r="C96" s="221"/>
      <c r="D96" s="222" t="s">
        <v>299</v>
      </c>
      <c r="E96" s="223" t="s">
        <v>22</v>
      </c>
      <c r="F96" s="224" t="s">
        <v>301</v>
      </c>
      <c r="G96" s="221"/>
      <c r="H96" s="225">
        <v>546.02099999999996</v>
      </c>
      <c r="I96" s="226"/>
      <c r="J96" s="221"/>
      <c r="K96" s="221"/>
      <c r="L96" s="227"/>
      <c r="M96" s="228"/>
      <c r="N96" s="229"/>
      <c r="O96" s="229"/>
      <c r="P96" s="229"/>
      <c r="Q96" s="229"/>
      <c r="R96" s="229"/>
      <c r="S96" s="229"/>
      <c r="T96" s="230"/>
      <c r="AT96" s="231" t="s">
        <v>299</v>
      </c>
      <c r="AU96" s="231" t="s">
        <v>17</v>
      </c>
      <c r="AV96" s="12" t="s">
        <v>279</v>
      </c>
      <c r="AW96" s="12" t="s">
        <v>39</v>
      </c>
      <c r="AX96" s="12" t="s">
        <v>17</v>
      </c>
      <c r="AY96" s="231" t="s">
        <v>280</v>
      </c>
    </row>
    <row r="97" spans="2:65" s="1" customFormat="1" ht="31.5" customHeight="1">
      <c r="B97" s="39"/>
      <c r="C97" s="192" t="s">
        <v>279</v>
      </c>
      <c r="D97" s="192" t="s">
        <v>211</v>
      </c>
      <c r="E97" s="193" t="s">
        <v>865</v>
      </c>
      <c r="F97" s="194" t="s">
        <v>866</v>
      </c>
      <c r="G97" s="195" t="s">
        <v>312</v>
      </c>
      <c r="H97" s="196">
        <v>14</v>
      </c>
      <c r="I97" s="197"/>
      <c r="J97" s="198">
        <f>ROUND(I97*H97,1)</f>
        <v>0</v>
      </c>
      <c r="K97" s="194" t="s">
        <v>22</v>
      </c>
      <c r="L97" s="59"/>
      <c r="M97" s="199" t="s">
        <v>22</v>
      </c>
      <c r="N97" s="200" t="s">
        <v>47</v>
      </c>
      <c r="O97" s="40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284</v>
      </c>
      <c r="AT97" s="23" t="s">
        <v>211</v>
      </c>
      <c r="AU97" s="23" t="s">
        <v>17</v>
      </c>
      <c r="AY97" s="23" t="s">
        <v>280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17</v>
      </c>
      <c r="BK97" s="203">
        <f>ROUND(I97*H97,1)</f>
        <v>0</v>
      </c>
      <c r="BL97" s="23" t="s">
        <v>284</v>
      </c>
      <c r="BM97" s="23" t="s">
        <v>867</v>
      </c>
    </row>
    <row r="98" spans="2:65" s="1" customFormat="1" ht="31.5" customHeight="1">
      <c r="B98" s="39"/>
      <c r="C98" s="192" t="s">
        <v>329</v>
      </c>
      <c r="D98" s="192" t="s">
        <v>211</v>
      </c>
      <c r="E98" s="193" t="s">
        <v>868</v>
      </c>
      <c r="F98" s="194" t="s">
        <v>869</v>
      </c>
      <c r="G98" s="195" t="s">
        <v>312</v>
      </c>
      <c r="H98" s="196">
        <v>3</v>
      </c>
      <c r="I98" s="197"/>
      <c r="J98" s="198">
        <f>ROUND(I98*H98,1)</f>
        <v>0</v>
      </c>
      <c r="K98" s="194" t="s">
        <v>22</v>
      </c>
      <c r="L98" s="59"/>
      <c r="M98" s="199" t="s">
        <v>22</v>
      </c>
      <c r="N98" s="200" t="s">
        <v>47</v>
      </c>
      <c r="O98" s="40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284</v>
      </c>
      <c r="AT98" s="23" t="s">
        <v>211</v>
      </c>
      <c r="AU98" s="23" t="s">
        <v>17</v>
      </c>
      <c r="AY98" s="23" t="s">
        <v>280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17</v>
      </c>
      <c r="BK98" s="203">
        <f>ROUND(I98*H98,1)</f>
        <v>0</v>
      </c>
      <c r="BL98" s="23" t="s">
        <v>284</v>
      </c>
      <c r="BM98" s="23" t="s">
        <v>870</v>
      </c>
    </row>
    <row r="99" spans="2:65" s="1" customFormat="1" ht="31.5" customHeight="1">
      <c r="B99" s="39"/>
      <c r="C99" s="192" t="s">
        <v>333</v>
      </c>
      <c r="D99" s="192" t="s">
        <v>211</v>
      </c>
      <c r="E99" s="193" t="s">
        <v>871</v>
      </c>
      <c r="F99" s="194" t="s">
        <v>872</v>
      </c>
      <c r="G99" s="195" t="s">
        <v>297</v>
      </c>
      <c r="H99" s="196">
        <v>6</v>
      </c>
      <c r="I99" s="197"/>
      <c r="J99" s="198">
        <f>ROUND(I99*H99,1)</f>
        <v>0</v>
      </c>
      <c r="K99" s="194" t="s">
        <v>22</v>
      </c>
      <c r="L99" s="59"/>
      <c r="M99" s="199" t="s">
        <v>22</v>
      </c>
      <c r="N99" s="204" t="s">
        <v>47</v>
      </c>
      <c r="O99" s="20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AR99" s="23" t="s">
        <v>284</v>
      </c>
      <c r="AT99" s="23" t="s">
        <v>211</v>
      </c>
      <c r="AU99" s="23" t="s">
        <v>17</v>
      </c>
      <c r="AY99" s="23" t="s">
        <v>280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17</v>
      </c>
      <c r="BK99" s="203">
        <f>ROUND(I99*H99,1)</f>
        <v>0</v>
      </c>
      <c r="BL99" s="23" t="s">
        <v>284</v>
      </c>
      <c r="BM99" s="23" t="s">
        <v>873</v>
      </c>
    </row>
    <row r="100" spans="2:65" s="1" customFormat="1" ht="6.95" customHeight="1">
      <c r="B100" s="54"/>
      <c r="C100" s="55"/>
      <c r="D100" s="55"/>
      <c r="E100" s="55"/>
      <c r="F100" s="55"/>
      <c r="G100" s="55"/>
      <c r="H100" s="55"/>
      <c r="I100" s="146"/>
      <c r="J100" s="55"/>
      <c r="K100" s="55"/>
      <c r="L100" s="59"/>
    </row>
  </sheetData>
  <sheetProtection password="CC35" sheet="1" objects="1" scenarios="1" formatCells="0" formatColumns="0" formatRows="0" sort="0" autoFilter="0"/>
  <autoFilter ref="C82:K99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832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874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850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ROUND(SUM(BE83:BE92), 2)</f>
        <v>0</v>
      </c>
      <c r="G32" s="40"/>
      <c r="H32" s="40"/>
      <c r="I32" s="138">
        <v>0.21</v>
      </c>
      <c r="J32" s="137">
        <f>ROUND(ROUND((SUM(BE83:BE92)),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ROUND(SUM(BF83:BF92), 2)</f>
        <v>0</v>
      </c>
      <c r="G33" s="40"/>
      <c r="H33" s="40"/>
      <c r="I33" s="138">
        <v>0.15</v>
      </c>
      <c r="J33" s="137">
        <f>ROUND(ROUND((SUM(BF83:BF92)),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ROUND(SUM(BG83:BG92),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ROUND(SUM(BH83:BH92),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ROUND(SUM(BI83:BI92),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832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D - Přístřešek na východní fasádě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832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D - Přístřešek na východní fasádě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SUM(P85:P92)</f>
        <v>0</v>
      </c>
      <c r="Q84" s="186"/>
      <c r="R84" s="187">
        <f>SUM(R85:R92)</f>
        <v>0</v>
      </c>
      <c r="S84" s="186"/>
      <c r="T84" s="188">
        <f>SUM(T85:T92)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SUM(BK85:BK92)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875</v>
      </c>
      <c r="F85" s="194" t="s">
        <v>861</v>
      </c>
      <c r="G85" s="195" t="s">
        <v>862</v>
      </c>
      <c r="H85" s="196">
        <v>1096.2945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876</v>
      </c>
    </row>
    <row r="86" spans="2:65" s="13" customFormat="1">
      <c r="B86" s="232"/>
      <c r="C86" s="233"/>
      <c r="D86" s="210" t="s">
        <v>299</v>
      </c>
      <c r="E86" s="234" t="s">
        <v>22</v>
      </c>
      <c r="F86" s="235" t="s">
        <v>877</v>
      </c>
      <c r="G86" s="233"/>
      <c r="H86" s="236" t="s">
        <v>22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299</v>
      </c>
      <c r="AU86" s="242" t="s">
        <v>17</v>
      </c>
      <c r="AV86" s="13" t="s">
        <v>17</v>
      </c>
      <c r="AW86" s="13" t="s">
        <v>39</v>
      </c>
      <c r="AX86" s="13" t="s">
        <v>76</v>
      </c>
      <c r="AY86" s="242" t="s">
        <v>280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878</v>
      </c>
      <c r="G87" s="209"/>
      <c r="H87" s="213">
        <v>1096.2945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22" t="s">
        <v>299</v>
      </c>
      <c r="E88" s="223" t="s">
        <v>22</v>
      </c>
      <c r="F88" s="224" t="s">
        <v>301</v>
      </c>
      <c r="G88" s="221"/>
      <c r="H88" s="225">
        <v>1096.2945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31.5" customHeight="1">
      <c r="B89" s="39"/>
      <c r="C89" s="192" t="s">
        <v>84</v>
      </c>
      <c r="D89" s="192" t="s">
        <v>211</v>
      </c>
      <c r="E89" s="193" t="s">
        <v>879</v>
      </c>
      <c r="F89" s="194" t="s">
        <v>866</v>
      </c>
      <c r="G89" s="195" t="s">
        <v>312</v>
      </c>
      <c r="H89" s="196">
        <v>26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880</v>
      </c>
    </row>
    <row r="90" spans="2:65" s="1" customFormat="1" ht="31.5" customHeight="1">
      <c r="B90" s="39"/>
      <c r="C90" s="192" t="s">
        <v>288</v>
      </c>
      <c r="D90" s="192" t="s">
        <v>211</v>
      </c>
      <c r="E90" s="193" t="s">
        <v>881</v>
      </c>
      <c r="F90" s="194" t="s">
        <v>882</v>
      </c>
      <c r="G90" s="195" t="s">
        <v>312</v>
      </c>
      <c r="H90" s="196">
        <v>12</v>
      </c>
      <c r="I90" s="197"/>
      <c r="J90" s="198">
        <f>ROUND(I90*H90,1)</f>
        <v>0</v>
      </c>
      <c r="K90" s="194" t="s">
        <v>22</v>
      </c>
      <c r="L90" s="59"/>
      <c r="M90" s="199" t="s">
        <v>22</v>
      </c>
      <c r="N90" s="200" t="s">
        <v>47</v>
      </c>
      <c r="O90" s="40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284</v>
      </c>
      <c r="AT90" s="23" t="s">
        <v>211</v>
      </c>
      <c r="AU90" s="23" t="s">
        <v>17</v>
      </c>
      <c r="AY90" s="23" t="s">
        <v>280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17</v>
      </c>
      <c r="BK90" s="203">
        <f>ROUND(I90*H90,1)</f>
        <v>0</v>
      </c>
      <c r="BL90" s="23" t="s">
        <v>284</v>
      </c>
      <c r="BM90" s="23" t="s">
        <v>883</v>
      </c>
    </row>
    <row r="91" spans="2:65" s="1" customFormat="1" ht="31.5" customHeight="1">
      <c r="B91" s="39"/>
      <c r="C91" s="192" t="s">
        <v>279</v>
      </c>
      <c r="D91" s="192" t="s">
        <v>211</v>
      </c>
      <c r="E91" s="193" t="s">
        <v>884</v>
      </c>
      <c r="F91" s="194" t="s">
        <v>872</v>
      </c>
      <c r="G91" s="195" t="s">
        <v>297</v>
      </c>
      <c r="H91" s="196">
        <v>14.73</v>
      </c>
      <c r="I91" s="197"/>
      <c r="J91" s="198">
        <f>ROUND(I91*H91,1)</f>
        <v>0</v>
      </c>
      <c r="K91" s="194" t="s">
        <v>22</v>
      </c>
      <c r="L91" s="59"/>
      <c r="M91" s="199" t="s">
        <v>22</v>
      </c>
      <c r="N91" s="200" t="s">
        <v>47</v>
      </c>
      <c r="O91" s="40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284</v>
      </c>
      <c r="AT91" s="23" t="s">
        <v>211</v>
      </c>
      <c r="AU91" s="23" t="s">
        <v>17</v>
      </c>
      <c r="AY91" s="23" t="s">
        <v>280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17</v>
      </c>
      <c r="BK91" s="203">
        <f>ROUND(I91*H91,1)</f>
        <v>0</v>
      </c>
      <c r="BL91" s="23" t="s">
        <v>284</v>
      </c>
      <c r="BM91" s="23" t="s">
        <v>885</v>
      </c>
    </row>
    <row r="92" spans="2:65" s="1" customFormat="1" ht="22.5" customHeight="1">
      <c r="B92" s="39"/>
      <c r="C92" s="192" t="s">
        <v>329</v>
      </c>
      <c r="D92" s="192" t="s">
        <v>211</v>
      </c>
      <c r="E92" s="193" t="s">
        <v>886</v>
      </c>
      <c r="F92" s="194" t="s">
        <v>887</v>
      </c>
      <c r="G92" s="195" t="s">
        <v>283</v>
      </c>
      <c r="H92" s="196">
        <v>1</v>
      </c>
      <c r="I92" s="197"/>
      <c r="J92" s="198">
        <f>ROUND(I92*H92,1)</f>
        <v>0</v>
      </c>
      <c r="K92" s="194" t="s">
        <v>22</v>
      </c>
      <c r="L92" s="59"/>
      <c r="M92" s="199" t="s">
        <v>22</v>
      </c>
      <c r="N92" s="204" t="s">
        <v>47</v>
      </c>
      <c r="O92" s="20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AR92" s="23" t="s">
        <v>284</v>
      </c>
      <c r="AT92" s="23" t="s">
        <v>211</v>
      </c>
      <c r="AU92" s="23" t="s">
        <v>17</v>
      </c>
      <c r="AY92" s="23" t="s">
        <v>280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17</v>
      </c>
      <c r="BK92" s="203">
        <f>ROUND(I92*H92,1)</f>
        <v>0</v>
      </c>
      <c r="BL92" s="23" t="s">
        <v>284</v>
      </c>
      <c r="BM92" s="23" t="s">
        <v>888</v>
      </c>
    </row>
    <row r="93" spans="2:65" s="1" customFormat="1" ht="6.95" customHeight="1">
      <c r="B93" s="54"/>
      <c r="C93" s="55"/>
      <c r="D93" s="55"/>
      <c r="E93" s="55"/>
      <c r="F93" s="55"/>
      <c r="G93" s="55"/>
      <c r="H93" s="55"/>
      <c r="I93" s="146"/>
      <c r="J93" s="55"/>
      <c r="K93" s="55"/>
      <c r="L93" s="59"/>
    </row>
  </sheetData>
  <sheetProtection password="CC35" sheet="1" objects="1" scenarios="1" formatCells="0" formatColumns="0" formatRows="0" sort="0" autoFilter="0"/>
  <autoFilter ref="C82:K92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199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832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889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850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ROUND(SUM(BE83:BE90), 2)</f>
        <v>0</v>
      </c>
      <c r="G32" s="40"/>
      <c r="H32" s="40"/>
      <c r="I32" s="138">
        <v>0.21</v>
      </c>
      <c r="J32" s="137">
        <f>ROUND(ROUND((SUM(BE83:BE90)),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ROUND(SUM(BF83:BF90), 2)</f>
        <v>0</v>
      </c>
      <c r="G33" s="40"/>
      <c r="H33" s="40"/>
      <c r="I33" s="138">
        <v>0.15</v>
      </c>
      <c r="J33" s="137">
        <f>ROUND(ROUND((SUM(BF83:BF90)),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ROUND(SUM(BG83:BG90),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ROUND(SUM(BH83:BH90),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ROUND(SUM(BI83:BI90),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832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E - Zastřešení světlíků na jižní straně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832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E - Zastřešení světlíků na jižní straně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SUM(P85:P90)</f>
        <v>0</v>
      </c>
      <c r="Q84" s="186"/>
      <c r="R84" s="187">
        <f>SUM(R85:R90)</f>
        <v>0</v>
      </c>
      <c r="S84" s="186"/>
      <c r="T84" s="188">
        <f>SUM(T85:T90)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SUM(BK85:BK90)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890</v>
      </c>
      <c r="F85" s="194" t="s">
        <v>891</v>
      </c>
      <c r="G85" s="195" t="s">
        <v>283</v>
      </c>
      <c r="H85" s="196">
        <v>1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892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893</v>
      </c>
      <c r="F86" s="194" t="s">
        <v>861</v>
      </c>
      <c r="G86" s="195" t="s">
        <v>862</v>
      </c>
      <c r="H86" s="196">
        <v>57.61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894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895</v>
      </c>
      <c r="G87" s="209"/>
      <c r="H87" s="213">
        <v>57.61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22" t="s">
        <v>299</v>
      </c>
      <c r="E88" s="223" t="s">
        <v>22</v>
      </c>
      <c r="F88" s="224" t="s">
        <v>301</v>
      </c>
      <c r="G88" s="221"/>
      <c r="H88" s="225">
        <v>57.61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31.5" customHeight="1">
      <c r="B89" s="39"/>
      <c r="C89" s="192" t="s">
        <v>288</v>
      </c>
      <c r="D89" s="192" t="s">
        <v>211</v>
      </c>
      <c r="E89" s="193" t="s">
        <v>896</v>
      </c>
      <c r="F89" s="194" t="s">
        <v>866</v>
      </c>
      <c r="G89" s="195" t="s">
        <v>312</v>
      </c>
      <c r="H89" s="196">
        <v>26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897</v>
      </c>
    </row>
    <row r="90" spans="2:65" s="1" customFormat="1" ht="31.5" customHeight="1">
      <c r="B90" s="39"/>
      <c r="C90" s="192" t="s">
        <v>279</v>
      </c>
      <c r="D90" s="192" t="s">
        <v>211</v>
      </c>
      <c r="E90" s="193" t="s">
        <v>898</v>
      </c>
      <c r="F90" s="194" t="s">
        <v>872</v>
      </c>
      <c r="G90" s="195" t="s">
        <v>297</v>
      </c>
      <c r="H90" s="196">
        <v>5.74</v>
      </c>
      <c r="I90" s="197"/>
      <c r="J90" s="198">
        <f>ROUND(I90*H90,1)</f>
        <v>0</v>
      </c>
      <c r="K90" s="194" t="s">
        <v>22</v>
      </c>
      <c r="L90" s="59"/>
      <c r="M90" s="199" t="s">
        <v>22</v>
      </c>
      <c r="N90" s="204" t="s">
        <v>47</v>
      </c>
      <c r="O90" s="20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AR90" s="23" t="s">
        <v>284</v>
      </c>
      <c r="AT90" s="23" t="s">
        <v>211</v>
      </c>
      <c r="AU90" s="23" t="s">
        <v>17</v>
      </c>
      <c r="AY90" s="23" t="s">
        <v>280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17</v>
      </c>
      <c r="BK90" s="203">
        <f>ROUND(I90*H90,1)</f>
        <v>0</v>
      </c>
      <c r="BL90" s="23" t="s">
        <v>284</v>
      </c>
      <c r="BM90" s="23" t="s">
        <v>899</v>
      </c>
    </row>
    <row r="91" spans="2:65" s="1" customFormat="1" ht="6.95" customHeight="1">
      <c r="B91" s="54"/>
      <c r="C91" s="55"/>
      <c r="D91" s="55"/>
      <c r="E91" s="55"/>
      <c r="F91" s="55"/>
      <c r="G91" s="55"/>
      <c r="H91" s="55"/>
      <c r="I91" s="146"/>
      <c r="J91" s="55"/>
      <c r="K91" s="55"/>
      <c r="L91" s="59"/>
    </row>
  </sheetData>
  <sheetProtection password="CC35" sheet="1" objects="1" scenarios="1" formatCells="0" formatColumns="0" formatRows="0" sort="0" autoFilter="0"/>
  <autoFilter ref="C82:K90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201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832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900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850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ROUND(SUM(BE83:BE89), 2)</f>
        <v>0</v>
      </c>
      <c r="G32" s="40"/>
      <c r="H32" s="40"/>
      <c r="I32" s="138">
        <v>0.21</v>
      </c>
      <c r="J32" s="137">
        <f>ROUND(ROUND((SUM(BE83:BE89)),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ROUND(SUM(BF83:BF89), 2)</f>
        <v>0</v>
      </c>
      <c r="G33" s="40"/>
      <c r="H33" s="40"/>
      <c r="I33" s="138">
        <v>0.15</v>
      </c>
      <c r="J33" s="137">
        <f>ROUND(ROUND((SUM(BF83:BF89)),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ROUND(SUM(BG83:BG89),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ROUND(SUM(BH83:BH89),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ROUND(SUM(BI83:BI89),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832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F - Opěrná zeď na východní straně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832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F - Opěrná zeď na východní straně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SUM(P85:P89)</f>
        <v>0</v>
      </c>
      <c r="Q84" s="186"/>
      <c r="R84" s="187">
        <f>SUM(R85:R89)</f>
        <v>0</v>
      </c>
      <c r="S84" s="186"/>
      <c r="T84" s="188">
        <f>SUM(T85:T89)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SUM(BK85:BK89)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901</v>
      </c>
      <c r="F85" s="194" t="s">
        <v>902</v>
      </c>
      <c r="G85" s="195" t="s">
        <v>297</v>
      </c>
      <c r="H85" s="196">
        <v>41.23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903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904</v>
      </c>
      <c r="F86" s="194" t="s">
        <v>905</v>
      </c>
      <c r="G86" s="195" t="s">
        <v>307</v>
      </c>
      <c r="H86" s="196">
        <v>10.119999999999999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906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907</v>
      </c>
      <c r="G87" s="209"/>
      <c r="H87" s="213">
        <v>10.119999999999999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22" t="s">
        <v>299</v>
      </c>
      <c r="E88" s="223" t="s">
        <v>22</v>
      </c>
      <c r="F88" s="224" t="s">
        <v>301</v>
      </c>
      <c r="G88" s="221"/>
      <c r="H88" s="225">
        <v>10.119999999999999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22.5" customHeight="1">
      <c r="B89" s="39"/>
      <c r="C89" s="192" t="s">
        <v>288</v>
      </c>
      <c r="D89" s="192" t="s">
        <v>211</v>
      </c>
      <c r="E89" s="193" t="s">
        <v>908</v>
      </c>
      <c r="F89" s="194" t="s">
        <v>909</v>
      </c>
      <c r="G89" s="195" t="s">
        <v>307</v>
      </c>
      <c r="H89" s="196">
        <v>22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4" t="s">
        <v>47</v>
      </c>
      <c r="O89" s="20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910</v>
      </c>
    </row>
    <row r="90" spans="2:65" s="1" customFormat="1" ht="6.95" customHeight="1">
      <c r="B90" s="54"/>
      <c r="C90" s="55"/>
      <c r="D90" s="55"/>
      <c r="E90" s="55"/>
      <c r="F90" s="55"/>
      <c r="G90" s="55"/>
      <c r="H90" s="55"/>
      <c r="I90" s="146"/>
      <c r="J90" s="55"/>
      <c r="K90" s="55"/>
      <c r="L90" s="59"/>
    </row>
  </sheetData>
  <sheetProtection password="CC35" sheet="1" objects="1" scenarios="1" formatCells="0" formatColumns="0" formatRows="0" sort="0" autoFilter="0"/>
  <autoFilter ref="C82:K89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204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832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911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850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ROUND(SUM(BE83:BE88), 2)</f>
        <v>0</v>
      </c>
      <c r="G32" s="40"/>
      <c r="H32" s="40"/>
      <c r="I32" s="138">
        <v>0.21</v>
      </c>
      <c r="J32" s="137">
        <f>ROUND(ROUND((SUM(BE83:BE88)),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ROUND(SUM(BF83:BF88), 2)</f>
        <v>0</v>
      </c>
      <c r="G33" s="40"/>
      <c r="H33" s="40"/>
      <c r="I33" s="138">
        <v>0.15</v>
      </c>
      <c r="J33" s="137">
        <f>ROUND(ROUND((SUM(BF83:BF88)),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ROUND(SUM(BG83:BG88),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ROUND(SUM(BH83:BH88),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ROUND(SUM(BI83:BI88),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832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G - Opěrná zídka na jižní straně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832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G - Opěrná zídka na jižní straně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SUM(P85:P88)</f>
        <v>0</v>
      </c>
      <c r="Q84" s="186"/>
      <c r="R84" s="187">
        <f>SUM(R85:R88)</f>
        <v>0</v>
      </c>
      <c r="S84" s="186"/>
      <c r="T84" s="188">
        <f>SUM(T85:T88)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SUM(BK85:BK88)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912</v>
      </c>
      <c r="F85" s="194" t="s">
        <v>902</v>
      </c>
      <c r="G85" s="195" t="s">
        <v>297</v>
      </c>
      <c r="H85" s="196">
        <v>5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913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914</v>
      </c>
      <c r="F86" s="194" t="s">
        <v>905</v>
      </c>
      <c r="G86" s="195" t="s">
        <v>307</v>
      </c>
      <c r="H86" s="196">
        <v>2.2000000000000002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915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916</v>
      </c>
      <c r="G87" s="209"/>
      <c r="H87" s="213">
        <v>2.2000000000000002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10" t="s">
        <v>299</v>
      </c>
      <c r="E88" s="246" t="s">
        <v>22</v>
      </c>
      <c r="F88" s="247" t="s">
        <v>301</v>
      </c>
      <c r="G88" s="221"/>
      <c r="H88" s="248">
        <v>2.2000000000000002</v>
      </c>
      <c r="I88" s="226"/>
      <c r="J88" s="221"/>
      <c r="K88" s="221"/>
      <c r="L88" s="227"/>
      <c r="M88" s="252"/>
      <c r="N88" s="253"/>
      <c r="O88" s="253"/>
      <c r="P88" s="253"/>
      <c r="Q88" s="253"/>
      <c r="R88" s="253"/>
      <c r="S88" s="253"/>
      <c r="T88" s="254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6.95" customHeight="1">
      <c r="B89" s="54"/>
      <c r="C89" s="55"/>
      <c r="D89" s="55"/>
      <c r="E89" s="55"/>
      <c r="F89" s="55"/>
      <c r="G89" s="55"/>
      <c r="H89" s="55"/>
      <c r="I89" s="146"/>
      <c r="J89" s="55"/>
      <c r="K89" s="55"/>
      <c r="L89" s="59"/>
    </row>
  </sheetData>
  <sheetProtection password="CC35" sheet="1" objects="1" scenarios="1" formatCells="0" formatColumns="0" formatRows="0" sort="0" autoFilter="0"/>
  <autoFilter ref="C82:K88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207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832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917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ROUND(SUM(BE83:BE88), 2)</f>
        <v>0</v>
      </c>
      <c r="G32" s="40"/>
      <c r="H32" s="40"/>
      <c r="I32" s="138">
        <v>0.21</v>
      </c>
      <c r="J32" s="137">
        <f>ROUND(ROUND((SUM(BE83:BE88)),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ROUND(SUM(BF83:BF88), 2)</f>
        <v>0</v>
      </c>
      <c r="G33" s="40"/>
      <c r="H33" s="40"/>
      <c r="I33" s="138">
        <v>0.15</v>
      </c>
      <c r="J33" s="137">
        <f>ROUND(ROUND((SUM(BF83:BF88)),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ROUND(SUM(BG83:BG88),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ROUND(SUM(BH83:BH88),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ROUND(SUM(BI83:BI88),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832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H - Oplechování ocelových sloupů v atriu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832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H - Oplechování ocelových sloupů v atriu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SUM(P85:P88)</f>
        <v>0</v>
      </c>
      <c r="Q84" s="186"/>
      <c r="R84" s="187">
        <f>SUM(R85:R88)</f>
        <v>0</v>
      </c>
      <c r="S84" s="186"/>
      <c r="T84" s="188">
        <f>SUM(T85:T88)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SUM(BK85:BK88)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918</v>
      </c>
      <c r="F85" s="194" t="s">
        <v>919</v>
      </c>
      <c r="G85" s="195" t="s">
        <v>297</v>
      </c>
      <c r="H85" s="196">
        <v>47.48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920</v>
      </c>
    </row>
    <row r="86" spans="2:65" s="11" customFormat="1">
      <c r="B86" s="208"/>
      <c r="C86" s="209"/>
      <c r="D86" s="210" t="s">
        <v>299</v>
      </c>
      <c r="E86" s="211" t="s">
        <v>22</v>
      </c>
      <c r="F86" s="212" t="s">
        <v>921</v>
      </c>
      <c r="G86" s="209"/>
      <c r="H86" s="213">
        <v>47.48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299</v>
      </c>
      <c r="AU86" s="219" t="s">
        <v>17</v>
      </c>
      <c r="AV86" s="11" t="s">
        <v>84</v>
      </c>
      <c r="AW86" s="11" t="s">
        <v>39</v>
      </c>
      <c r="AX86" s="11" t="s">
        <v>76</v>
      </c>
      <c r="AY86" s="219" t="s">
        <v>280</v>
      </c>
    </row>
    <row r="87" spans="2:65" s="12" customFormat="1">
      <c r="B87" s="220"/>
      <c r="C87" s="221"/>
      <c r="D87" s="222" t="s">
        <v>299</v>
      </c>
      <c r="E87" s="223" t="s">
        <v>22</v>
      </c>
      <c r="F87" s="224" t="s">
        <v>301</v>
      </c>
      <c r="G87" s="221"/>
      <c r="H87" s="225">
        <v>47.48</v>
      </c>
      <c r="I87" s="226"/>
      <c r="J87" s="221"/>
      <c r="K87" s="221"/>
      <c r="L87" s="227"/>
      <c r="M87" s="228"/>
      <c r="N87" s="229"/>
      <c r="O87" s="229"/>
      <c r="P87" s="229"/>
      <c r="Q87" s="229"/>
      <c r="R87" s="229"/>
      <c r="S87" s="229"/>
      <c r="T87" s="230"/>
      <c r="AT87" s="231" t="s">
        <v>299</v>
      </c>
      <c r="AU87" s="231" t="s">
        <v>17</v>
      </c>
      <c r="AV87" s="12" t="s">
        <v>279</v>
      </c>
      <c r="AW87" s="12" t="s">
        <v>39</v>
      </c>
      <c r="AX87" s="12" t="s">
        <v>17</v>
      </c>
      <c r="AY87" s="231" t="s">
        <v>280</v>
      </c>
    </row>
    <row r="88" spans="2:65" s="1" customFormat="1" ht="22.5" customHeight="1">
      <c r="B88" s="39"/>
      <c r="C88" s="192" t="s">
        <v>84</v>
      </c>
      <c r="D88" s="192" t="s">
        <v>211</v>
      </c>
      <c r="E88" s="193" t="s">
        <v>922</v>
      </c>
      <c r="F88" s="194" t="s">
        <v>923</v>
      </c>
      <c r="G88" s="195" t="s">
        <v>297</v>
      </c>
      <c r="H88" s="196">
        <v>20</v>
      </c>
      <c r="I88" s="197"/>
      <c r="J88" s="198">
        <f>ROUND(I88*H88,1)</f>
        <v>0</v>
      </c>
      <c r="K88" s="194" t="s">
        <v>22</v>
      </c>
      <c r="L88" s="59"/>
      <c r="M88" s="199" t="s">
        <v>22</v>
      </c>
      <c r="N88" s="204" t="s">
        <v>47</v>
      </c>
      <c r="O88" s="20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17</v>
      </c>
      <c r="BK88" s="203">
        <f>ROUND(I88*H88,1)</f>
        <v>0</v>
      </c>
      <c r="BL88" s="23" t="s">
        <v>284</v>
      </c>
      <c r="BM88" s="23" t="s">
        <v>924</v>
      </c>
    </row>
    <row r="89" spans="2:65" s="1" customFormat="1" ht="6.95" customHeight="1">
      <c r="B89" s="54"/>
      <c r="C89" s="55"/>
      <c r="D89" s="55"/>
      <c r="E89" s="55"/>
      <c r="F89" s="55"/>
      <c r="G89" s="55"/>
      <c r="H89" s="55"/>
      <c r="I89" s="146"/>
      <c r="J89" s="55"/>
      <c r="K89" s="55"/>
      <c r="L89" s="59"/>
    </row>
  </sheetData>
  <sheetProtection password="CC35" sheet="1" objects="1" scenarios="1" formatCells="0" formatColumns="0" formatRows="0" sort="0" autoFilter="0"/>
  <autoFilter ref="C82:K88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210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832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925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ROUND(SUM(BE83:BE87), 2)</f>
        <v>0</v>
      </c>
      <c r="G32" s="40"/>
      <c r="H32" s="40"/>
      <c r="I32" s="138">
        <v>0.21</v>
      </c>
      <c r="J32" s="137">
        <f>ROUND(ROUND((SUM(BE83:BE87)),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ROUND(SUM(BF83:BF87), 2)</f>
        <v>0</v>
      </c>
      <c r="G33" s="40"/>
      <c r="H33" s="40"/>
      <c r="I33" s="138">
        <v>0.15</v>
      </c>
      <c r="J33" s="137">
        <f>ROUND(ROUND((SUM(BF83:BF87)),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832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J - Větrací mřížky, kryty skříní ELEKTRO apod.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832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J - Větrací mřížky, kryty skříní ELEKTRO apod.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SUM(P85:P87)</f>
        <v>0</v>
      </c>
      <c r="Q84" s="186"/>
      <c r="R84" s="187">
        <f>SUM(R85:R87)</f>
        <v>0</v>
      </c>
      <c r="S84" s="186"/>
      <c r="T84" s="188">
        <f>SUM(T85:T87)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SUM(BK85:BK87)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926</v>
      </c>
      <c r="F85" s="194" t="s">
        <v>927</v>
      </c>
      <c r="G85" s="195" t="s">
        <v>312</v>
      </c>
      <c r="H85" s="196">
        <v>2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928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929</v>
      </c>
      <c r="F86" s="194" t="s">
        <v>930</v>
      </c>
      <c r="G86" s="195" t="s">
        <v>312</v>
      </c>
      <c r="H86" s="196">
        <v>2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931</v>
      </c>
    </row>
    <row r="87" spans="2:65" s="1" customFormat="1" ht="31.5" customHeight="1">
      <c r="B87" s="39"/>
      <c r="C87" s="192" t="s">
        <v>288</v>
      </c>
      <c r="D87" s="192" t="s">
        <v>211</v>
      </c>
      <c r="E87" s="193" t="s">
        <v>932</v>
      </c>
      <c r="F87" s="194" t="s">
        <v>933</v>
      </c>
      <c r="G87" s="195" t="s">
        <v>312</v>
      </c>
      <c r="H87" s="196">
        <v>2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4" t="s">
        <v>47</v>
      </c>
      <c r="O87" s="20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934</v>
      </c>
    </row>
    <row r="88" spans="2:65" s="1" customFormat="1" ht="6.95" customHeight="1">
      <c r="B88" s="54"/>
      <c r="C88" s="55"/>
      <c r="D88" s="55"/>
      <c r="E88" s="55"/>
      <c r="F88" s="55"/>
      <c r="G88" s="55"/>
      <c r="H88" s="55"/>
      <c r="I88" s="146"/>
      <c r="J88" s="55"/>
      <c r="K88" s="55"/>
      <c r="L88" s="59"/>
    </row>
  </sheetData>
  <sheetProtection password="CC35" sheet="1" objects="1" scenarios="1" formatCells="0" formatColumns="0" formatRows="0" sort="0" autoFilter="0"/>
  <autoFilter ref="C82:K87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213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832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935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ROUND(SUM(BE83:BE115), 2)</f>
        <v>0</v>
      </c>
      <c r="G32" s="40"/>
      <c r="H32" s="40"/>
      <c r="I32" s="138">
        <v>0.21</v>
      </c>
      <c r="J32" s="137">
        <f>ROUND(ROUND((SUM(BE83:BE115)),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ROUND(SUM(BF83:BF115), 2)</f>
        <v>0</v>
      </c>
      <c r="G33" s="40"/>
      <c r="H33" s="40"/>
      <c r="I33" s="138">
        <v>0.15</v>
      </c>
      <c r="J33" s="137">
        <f>ROUND(ROUND((SUM(BF83:BF115)),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ROUND(SUM(BG83:BG115),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ROUND(SUM(BH83:BH115),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ROUND(SUM(BI83:BI115),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832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K - Úniková lávka z 2.NP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832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K - Úniková lávka z 2.NP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SUM(P85:P115)</f>
        <v>0</v>
      </c>
      <c r="Q84" s="186"/>
      <c r="R84" s="187">
        <f>SUM(R85:R115)</f>
        <v>0</v>
      </c>
      <c r="S84" s="186"/>
      <c r="T84" s="188">
        <f>SUM(T85:T115)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SUM(BK85:BK115)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936</v>
      </c>
      <c r="F85" s="194" t="s">
        <v>937</v>
      </c>
      <c r="G85" s="195" t="s">
        <v>283</v>
      </c>
      <c r="H85" s="196">
        <v>1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938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939</v>
      </c>
      <c r="F86" s="194" t="s">
        <v>940</v>
      </c>
      <c r="G86" s="195" t="s">
        <v>862</v>
      </c>
      <c r="H86" s="196">
        <v>108.306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941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942</v>
      </c>
      <c r="G87" s="209"/>
      <c r="H87" s="213">
        <v>108.306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10" t="s">
        <v>299</v>
      </c>
      <c r="E88" s="246" t="s">
        <v>22</v>
      </c>
      <c r="F88" s="247" t="s">
        <v>301</v>
      </c>
      <c r="G88" s="221"/>
      <c r="H88" s="248">
        <v>108.306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1" customFormat="1">
      <c r="B89" s="208"/>
      <c r="C89" s="209"/>
      <c r="D89" s="210" t="s">
        <v>299</v>
      </c>
      <c r="E89" s="211" t="s">
        <v>22</v>
      </c>
      <c r="F89" s="212" t="s">
        <v>22</v>
      </c>
      <c r="G89" s="209"/>
      <c r="H89" s="213">
        <v>0</v>
      </c>
      <c r="I89" s="214"/>
      <c r="J89" s="209"/>
      <c r="K89" s="209"/>
      <c r="L89" s="215"/>
      <c r="M89" s="216"/>
      <c r="N89" s="217"/>
      <c r="O89" s="217"/>
      <c r="P89" s="217"/>
      <c r="Q89" s="217"/>
      <c r="R89" s="217"/>
      <c r="S89" s="217"/>
      <c r="T89" s="218"/>
      <c r="AT89" s="219" t="s">
        <v>299</v>
      </c>
      <c r="AU89" s="219" t="s">
        <v>17</v>
      </c>
      <c r="AV89" s="11" t="s">
        <v>84</v>
      </c>
      <c r="AW89" s="11" t="s">
        <v>39</v>
      </c>
      <c r="AX89" s="11" t="s">
        <v>76</v>
      </c>
      <c r="AY89" s="219" t="s">
        <v>280</v>
      </c>
    </row>
    <row r="90" spans="2:65" s="11" customFormat="1">
      <c r="B90" s="208"/>
      <c r="C90" s="209"/>
      <c r="D90" s="210" t="s">
        <v>299</v>
      </c>
      <c r="E90" s="211" t="s">
        <v>22</v>
      </c>
      <c r="F90" s="212" t="s">
        <v>22</v>
      </c>
      <c r="G90" s="209"/>
      <c r="H90" s="213">
        <v>0</v>
      </c>
      <c r="I90" s="214"/>
      <c r="J90" s="209"/>
      <c r="K90" s="209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299</v>
      </c>
      <c r="AU90" s="219" t="s">
        <v>17</v>
      </c>
      <c r="AV90" s="11" t="s">
        <v>84</v>
      </c>
      <c r="AW90" s="11" t="s">
        <v>39</v>
      </c>
      <c r="AX90" s="11" t="s">
        <v>76</v>
      </c>
      <c r="AY90" s="219" t="s">
        <v>280</v>
      </c>
    </row>
    <row r="91" spans="2:65" s="11" customFormat="1">
      <c r="B91" s="208"/>
      <c r="C91" s="209"/>
      <c r="D91" s="210" t="s">
        <v>299</v>
      </c>
      <c r="E91" s="211" t="s">
        <v>22</v>
      </c>
      <c r="F91" s="212" t="s">
        <v>22</v>
      </c>
      <c r="G91" s="209"/>
      <c r="H91" s="213">
        <v>0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299</v>
      </c>
      <c r="AU91" s="219" t="s">
        <v>17</v>
      </c>
      <c r="AV91" s="11" t="s">
        <v>84</v>
      </c>
      <c r="AW91" s="11" t="s">
        <v>39</v>
      </c>
      <c r="AX91" s="11" t="s">
        <v>76</v>
      </c>
      <c r="AY91" s="219" t="s">
        <v>280</v>
      </c>
    </row>
    <row r="92" spans="2:65" s="11" customFormat="1">
      <c r="B92" s="208"/>
      <c r="C92" s="209"/>
      <c r="D92" s="210" t="s">
        <v>299</v>
      </c>
      <c r="E92" s="211" t="s">
        <v>22</v>
      </c>
      <c r="F92" s="212" t="s">
        <v>22</v>
      </c>
      <c r="G92" s="209"/>
      <c r="H92" s="213">
        <v>0</v>
      </c>
      <c r="I92" s="214"/>
      <c r="J92" s="209"/>
      <c r="K92" s="209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299</v>
      </c>
      <c r="AU92" s="219" t="s">
        <v>17</v>
      </c>
      <c r="AV92" s="11" t="s">
        <v>84</v>
      </c>
      <c r="AW92" s="11" t="s">
        <v>39</v>
      </c>
      <c r="AX92" s="11" t="s">
        <v>76</v>
      </c>
      <c r="AY92" s="219" t="s">
        <v>280</v>
      </c>
    </row>
    <row r="93" spans="2:65" s="11" customFormat="1">
      <c r="B93" s="208"/>
      <c r="C93" s="209"/>
      <c r="D93" s="210" t="s">
        <v>299</v>
      </c>
      <c r="E93" s="211" t="s">
        <v>22</v>
      </c>
      <c r="F93" s="212" t="s">
        <v>22</v>
      </c>
      <c r="G93" s="209"/>
      <c r="H93" s="213">
        <v>0</v>
      </c>
      <c r="I93" s="214"/>
      <c r="J93" s="209"/>
      <c r="K93" s="209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299</v>
      </c>
      <c r="AU93" s="219" t="s">
        <v>17</v>
      </c>
      <c r="AV93" s="11" t="s">
        <v>84</v>
      </c>
      <c r="AW93" s="11" t="s">
        <v>39</v>
      </c>
      <c r="AX93" s="11" t="s">
        <v>76</v>
      </c>
      <c r="AY93" s="219" t="s">
        <v>280</v>
      </c>
    </row>
    <row r="94" spans="2:65" s="11" customFormat="1">
      <c r="B94" s="208"/>
      <c r="C94" s="209"/>
      <c r="D94" s="210" t="s">
        <v>299</v>
      </c>
      <c r="E94" s="211" t="s">
        <v>22</v>
      </c>
      <c r="F94" s="212" t="s">
        <v>22</v>
      </c>
      <c r="G94" s="209"/>
      <c r="H94" s="213">
        <v>0</v>
      </c>
      <c r="I94" s="214"/>
      <c r="J94" s="209"/>
      <c r="K94" s="209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299</v>
      </c>
      <c r="AU94" s="219" t="s">
        <v>17</v>
      </c>
      <c r="AV94" s="11" t="s">
        <v>84</v>
      </c>
      <c r="AW94" s="11" t="s">
        <v>39</v>
      </c>
      <c r="AX94" s="11" t="s">
        <v>76</v>
      </c>
      <c r="AY94" s="219" t="s">
        <v>280</v>
      </c>
    </row>
    <row r="95" spans="2:65" s="11" customFormat="1">
      <c r="B95" s="208"/>
      <c r="C95" s="209"/>
      <c r="D95" s="210" t="s">
        <v>299</v>
      </c>
      <c r="E95" s="211" t="s">
        <v>22</v>
      </c>
      <c r="F95" s="212" t="s">
        <v>22</v>
      </c>
      <c r="G95" s="209"/>
      <c r="H95" s="213">
        <v>0</v>
      </c>
      <c r="I95" s="214"/>
      <c r="J95" s="209"/>
      <c r="K95" s="209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299</v>
      </c>
      <c r="AU95" s="219" t="s">
        <v>17</v>
      </c>
      <c r="AV95" s="11" t="s">
        <v>84</v>
      </c>
      <c r="AW95" s="11" t="s">
        <v>39</v>
      </c>
      <c r="AX95" s="11" t="s">
        <v>76</v>
      </c>
      <c r="AY95" s="219" t="s">
        <v>280</v>
      </c>
    </row>
    <row r="96" spans="2:65" s="11" customFormat="1">
      <c r="B96" s="208"/>
      <c r="C96" s="209"/>
      <c r="D96" s="210" t="s">
        <v>299</v>
      </c>
      <c r="E96" s="211" t="s">
        <v>22</v>
      </c>
      <c r="F96" s="212" t="s">
        <v>22</v>
      </c>
      <c r="G96" s="209"/>
      <c r="H96" s="213">
        <v>0</v>
      </c>
      <c r="I96" s="214"/>
      <c r="J96" s="209"/>
      <c r="K96" s="209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299</v>
      </c>
      <c r="AU96" s="219" t="s">
        <v>17</v>
      </c>
      <c r="AV96" s="11" t="s">
        <v>84</v>
      </c>
      <c r="AW96" s="11" t="s">
        <v>39</v>
      </c>
      <c r="AX96" s="11" t="s">
        <v>76</v>
      </c>
      <c r="AY96" s="219" t="s">
        <v>280</v>
      </c>
    </row>
    <row r="97" spans="2:65" s="11" customFormat="1">
      <c r="B97" s="208"/>
      <c r="C97" s="209"/>
      <c r="D97" s="210" t="s">
        <v>299</v>
      </c>
      <c r="E97" s="211" t="s">
        <v>22</v>
      </c>
      <c r="F97" s="212" t="s">
        <v>22</v>
      </c>
      <c r="G97" s="209"/>
      <c r="H97" s="213">
        <v>0</v>
      </c>
      <c r="I97" s="214"/>
      <c r="J97" s="209"/>
      <c r="K97" s="209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299</v>
      </c>
      <c r="AU97" s="219" t="s">
        <v>17</v>
      </c>
      <c r="AV97" s="11" t="s">
        <v>84</v>
      </c>
      <c r="AW97" s="11" t="s">
        <v>39</v>
      </c>
      <c r="AX97" s="11" t="s">
        <v>76</v>
      </c>
      <c r="AY97" s="219" t="s">
        <v>280</v>
      </c>
    </row>
    <row r="98" spans="2:65" s="11" customFormat="1">
      <c r="B98" s="208"/>
      <c r="C98" s="209"/>
      <c r="D98" s="210" t="s">
        <v>299</v>
      </c>
      <c r="E98" s="211" t="s">
        <v>22</v>
      </c>
      <c r="F98" s="212" t="s">
        <v>22</v>
      </c>
      <c r="G98" s="209"/>
      <c r="H98" s="213">
        <v>0</v>
      </c>
      <c r="I98" s="214"/>
      <c r="J98" s="209"/>
      <c r="K98" s="209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299</v>
      </c>
      <c r="AU98" s="219" t="s">
        <v>17</v>
      </c>
      <c r="AV98" s="11" t="s">
        <v>84</v>
      </c>
      <c r="AW98" s="11" t="s">
        <v>39</v>
      </c>
      <c r="AX98" s="11" t="s">
        <v>76</v>
      </c>
      <c r="AY98" s="219" t="s">
        <v>280</v>
      </c>
    </row>
    <row r="99" spans="2:65" s="11" customFormat="1">
      <c r="B99" s="208"/>
      <c r="C99" s="209"/>
      <c r="D99" s="222" t="s">
        <v>299</v>
      </c>
      <c r="E99" s="243" t="s">
        <v>22</v>
      </c>
      <c r="F99" s="244" t="s">
        <v>22</v>
      </c>
      <c r="G99" s="209"/>
      <c r="H99" s="245">
        <v>0</v>
      </c>
      <c r="I99" s="214"/>
      <c r="J99" s="209"/>
      <c r="K99" s="209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299</v>
      </c>
      <c r="AU99" s="219" t="s">
        <v>17</v>
      </c>
      <c r="AV99" s="11" t="s">
        <v>84</v>
      </c>
      <c r="AW99" s="11" t="s">
        <v>39</v>
      </c>
      <c r="AX99" s="11" t="s">
        <v>76</v>
      </c>
      <c r="AY99" s="219" t="s">
        <v>280</v>
      </c>
    </row>
    <row r="100" spans="2:65" s="1" customFormat="1" ht="31.5" customHeight="1">
      <c r="B100" s="39"/>
      <c r="C100" s="192" t="s">
        <v>288</v>
      </c>
      <c r="D100" s="192" t="s">
        <v>211</v>
      </c>
      <c r="E100" s="193" t="s">
        <v>943</v>
      </c>
      <c r="F100" s="194" t="s">
        <v>944</v>
      </c>
      <c r="G100" s="195" t="s">
        <v>862</v>
      </c>
      <c r="H100" s="196">
        <v>10.523999999999999</v>
      </c>
      <c r="I100" s="197"/>
      <c r="J100" s="198">
        <f>ROUND(I100*H100,1)</f>
        <v>0</v>
      </c>
      <c r="K100" s="194" t="s">
        <v>22</v>
      </c>
      <c r="L100" s="59"/>
      <c r="M100" s="199" t="s">
        <v>22</v>
      </c>
      <c r="N100" s="200" t="s">
        <v>47</v>
      </c>
      <c r="O100" s="40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284</v>
      </c>
      <c r="AT100" s="23" t="s">
        <v>211</v>
      </c>
      <c r="AU100" s="23" t="s">
        <v>17</v>
      </c>
      <c r="AY100" s="23" t="s">
        <v>280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17</v>
      </c>
      <c r="BK100" s="203">
        <f>ROUND(I100*H100,1)</f>
        <v>0</v>
      </c>
      <c r="BL100" s="23" t="s">
        <v>284</v>
      </c>
      <c r="BM100" s="23" t="s">
        <v>945</v>
      </c>
    </row>
    <row r="101" spans="2:65" s="11" customFormat="1">
      <c r="B101" s="208"/>
      <c r="C101" s="209"/>
      <c r="D101" s="210" t="s">
        <v>299</v>
      </c>
      <c r="E101" s="211" t="s">
        <v>22</v>
      </c>
      <c r="F101" s="212" t="s">
        <v>946</v>
      </c>
      <c r="G101" s="209"/>
      <c r="H101" s="213">
        <v>10.523999999999999</v>
      </c>
      <c r="I101" s="214"/>
      <c r="J101" s="209"/>
      <c r="K101" s="209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299</v>
      </c>
      <c r="AU101" s="219" t="s">
        <v>17</v>
      </c>
      <c r="AV101" s="11" t="s">
        <v>84</v>
      </c>
      <c r="AW101" s="11" t="s">
        <v>39</v>
      </c>
      <c r="AX101" s="11" t="s">
        <v>76</v>
      </c>
      <c r="AY101" s="219" t="s">
        <v>280</v>
      </c>
    </row>
    <row r="102" spans="2:65" s="12" customFormat="1">
      <c r="B102" s="220"/>
      <c r="C102" s="221"/>
      <c r="D102" s="210" t="s">
        <v>299</v>
      </c>
      <c r="E102" s="246" t="s">
        <v>22</v>
      </c>
      <c r="F102" s="247" t="s">
        <v>301</v>
      </c>
      <c r="G102" s="221"/>
      <c r="H102" s="248">
        <v>10.523999999999999</v>
      </c>
      <c r="I102" s="226"/>
      <c r="J102" s="221"/>
      <c r="K102" s="221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299</v>
      </c>
      <c r="AU102" s="231" t="s">
        <v>17</v>
      </c>
      <c r="AV102" s="12" t="s">
        <v>279</v>
      </c>
      <c r="AW102" s="12" t="s">
        <v>39</v>
      </c>
      <c r="AX102" s="12" t="s">
        <v>17</v>
      </c>
      <c r="AY102" s="231" t="s">
        <v>280</v>
      </c>
    </row>
    <row r="103" spans="2:65" s="11" customFormat="1">
      <c r="B103" s="208"/>
      <c r="C103" s="209"/>
      <c r="D103" s="210" t="s">
        <v>299</v>
      </c>
      <c r="E103" s="211" t="s">
        <v>22</v>
      </c>
      <c r="F103" s="212" t="s">
        <v>22</v>
      </c>
      <c r="G103" s="209"/>
      <c r="H103" s="213">
        <v>0</v>
      </c>
      <c r="I103" s="214"/>
      <c r="J103" s="209"/>
      <c r="K103" s="209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299</v>
      </c>
      <c r="AU103" s="219" t="s">
        <v>17</v>
      </c>
      <c r="AV103" s="11" t="s">
        <v>84</v>
      </c>
      <c r="AW103" s="11" t="s">
        <v>39</v>
      </c>
      <c r="AX103" s="11" t="s">
        <v>76</v>
      </c>
      <c r="AY103" s="219" t="s">
        <v>280</v>
      </c>
    </row>
    <row r="104" spans="2:65" s="11" customFormat="1">
      <c r="B104" s="208"/>
      <c r="C104" s="209"/>
      <c r="D104" s="210" t="s">
        <v>299</v>
      </c>
      <c r="E104" s="211" t="s">
        <v>22</v>
      </c>
      <c r="F104" s="212" t="s">
        <v>22</v>
      </c>
      <c r="G104" s="209"/>
      <c r="H104" s="213">
        <v>0</v>
      </c>
      <c r="I104" s="214"/>
      <c r="J104" s="209"/>
      <c r="K104" s="209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299</v>
      </c>
      <c r="AU104" s="219" t="s">
        <v>17</v>
      </c>
      <c r="AV104" s="11" t="s">
        <v>84</v>
      </c>
      <c r="AW104" s="11" t="s">
        <v>39</v>
      </c>
      <c r="AX104" s="11" t="s">
        <v>76</v>
      </c>
      <c r="AY104" s="219" t="s">
        <v>280</v>
      </c>
    </row>
    <row r="105" spans="2:65" s="11" customFormat="1">
      <c r="B105" s="208"/>
      <c r="C105" s="209"/>
      <c r="D105" s="210" t="s">
        <v>299</v>
      </c>
      <c r="E105" s="211" t="s">
        <v>22</v>
      </c>
      <c r="F105" s="212" t="s">
        <v>22</v>
      </c>
      <c r="G105" s="209"/>
      <c r="H105" s="213">
        <v>0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299</v>
      </c>
      <c r="AU105" s="219" t="s">
        <v>17</v>
      </c>
      <c r="AV105" s="11" t="s">
        <v>84</v>
      </c>
      <c r="AW105" s="11" t="s">
        <v>39</v>
      </c>
      <c r="AX105" s="11" t="s">
        <v>76</v>
      </c>
      <c r="AY105" s="219" t="s">
        <v>280</v>
      </c>
    </row>
    <row r="106" spans="2:65" s="11" customFormat="1">
      <c r="B106" s="208"/>
      <c r="C106" s="209"/>
      <c r="D106" s="210" t="s">
        <v>299</v>
      </c>
      <c r="E106" s="211" t="s">
        <v>22</v>
      </c>
      <c r="F106" s="212" t="s">
        <v>22</v>
      </c>
      <c r="G106" s="209"/>
      <c r="H106" s="213">
        <v>0</v>
      </c>
      <c r="I106" s="214"/>
      <c r="J106" s="209"/>
      <c r="K106" s="209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299</v>
      </c>
      <c r="AU106" s="219" t="s">
        <v>17</v>
      </c>
      <c r="AV106" s="11" t="s">
        <v>84</v>
      </c>
      <c r="AW106" s="11" t="s">
        <v>39</v>
      </c>
      <c r="AX106" s="11" t="s">
        <v>76</v>
      </c>
      <c r="AY106" s="219" t="s">
        <v>280</v>
      </c>
    </row>
    <row r="107" spans="2:65" s="11" customFormat="1">
      <c r="B107" s="208"/>
      <c r="C107" s="209"/>
      <c r="D107" s="210" t="s">
        <v>299</v>
      </c>
      <c r="E107" s="211" t="s">
        <v>22</v>
      </c>
      <c r="F107" s="212" t="s">
        <v>22</v>
      </c>
      <c r="G107" s="209"/>
      <c r="H107" s="213">
        <v>0</v>
      </c>
      <c r="I107" s="214"/>
      <c r="J107" s="209"/>
      <c r="K107" s="209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299</v>
      </c>
      <c r="AU107" s="219" t="s">
        <v>17</v>
      </c>
      <c r="AV107" s="11" t="s">
        <v>84</v>
      </c>
      <c r="AW107" s="11" t="s">
        <v>39</v>
      </c>
      <c r="AX107" s="11" t="s">
        <v>76</v>
      </c>
      <c r="AY107" s="219" t="s">
        <v>280</v>
      </c>
    </row>
    <row r="108" spans="2:65" s="11" customFormat="1">
      <c r="B108" s="208"/>
      <c r="C108" s="209"/>
      <c r="D108" s="210" t="s">
        <v>299</v>
      </c>
      <c r="E108" s="211" t="s">
        <v>22</v>
      </c>
      <c r="F108" s="212" t="s">
        <v>22</v>
      </c>
      <c r="G108" s="209"/>
      <c r="H108" s="213">
        <v>0</v>
      </c>
      <c r="I108" s="214"/>
      <c r="J108" s="209"/>
      <c r="K108" s="209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299</v>
      </c>
      <c r="AU108" s="219" t="s">
        <v>17</v>
      </c>
      <c r="AV108" s="11" t="s">
        <v>84</v>
      </c>
      <c r="AW108" s="11" t="s">
        <v>39</v>
      </c>
      <c r="AX108" s="11" t="s">
        <v>76</v>
      </c>
      <c r="AY108" s="219" t="s">
        <v>280</v>
      </c>
    </row>
    <row r="109" spans="2:65" s="11" customFormat="1">
      <c r="B109" s="208"/>
      <c r="C109" s="209"/>
      <c r="D109" s="210" t="s">
        <v>299</v>
      </c>
      <c r="E109" s="211" t="s">
        <v>22</v>
      </c>
      <c r="F109" s="212" t="s">
        <v>22</v>
      </c>
      <c r="G109" s="209"/>
      <c r="H109" s="213">
        <v>0</v>
      </c>
      <c r="I109" s="214"/>
      <c r="J109" s="209"/>
      <c r="K109" s="209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299</v>
      </c>
      <c r="AU109" s="219" t="s">
        <v>17</v>
      </c>
      <c r="AV109" s="11" t="s">
        <v>84</v>
      </c>
      <c r="AW109" s="11" t="s">
        <v>39</v>
      </c>
      <c r="AX109" s="11" t="s">
        <v>76</v>
      </c>
      <c r="AY109" s="219" t="s">
        <v>280</v>
      </c>
    </row>
    <row r="110" spans="2:65" s="11" customFormat="1">
      <c r="B110" s="208"/>
      <c r="C110" s="209"/>
      <c r="D110" s="210" t="s">
        <v>299</v>
      </c>
      <c r="E110" s="211" t="s">
        <v>22</v>
      </c>
      <c r="F110" s="212" t="s">
        <v>22</v>
      </c>
      <c r="G110" s="209"/>
      <c r="H110" s="213">
        <v>0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299</v>
      </c>
      <c r="AU110" s="219" t="s">
        <v>17</v>
      </c>
      <c r="AV110" s="11" t="s">
        <v>84</v>
      </c>
      <c r="AW110" s="11" t="s">
        <v>39</v>
      </c>
      <c r="AX110" s="11" t="s">
        <v>76</v>
      </c>
      <c r="AY110" s="219" t="s">
        <v>280</v>
      </c>
    </row>
    <row r="111" spans="2:65" s="11" customFormat="1">
      <c r="B111" s="208"/>
      <c r="C111" s="209"/>
      <c r="D111" s="210" t="s">
        <v>299</v>
      </c>
      <c r="E111" s="211" t="s">
        <v>22</v>
      </c>
      <c r="F111" s="212" t="s">
        <v>22</v>
      </c>
      <c r="G111" s="209"/>
      <c r="H111" s="213">
        <v>0</v>
      </c>
      <c r="I111" s="214"/>
      <c r="J111" s="209"/>
      <c r="K111" s="209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299</v>
      </c>
      <c r="AU111" s="219" t="s">
        <v>17</v>
      </c>
      <c r="AV111" s="11" t="s">
        <v>84</v>
      </c>
      <c r="AW111" s="11" t="s">
        <v>39</v>
      </c>
      <c r="AX111" s="11" t="s">
        <v>76</v>
      </c>
      <c r="AY111" s="219" t="s">
        <v>280</v>
      </c>
    </row>
    <row r="112" spans="2:65" s="11" customFormat="1">
      <c r="B112" s="208"/>
      <c r="C112" s="209"/>
      <c r="D112" s="210" t="s">
        <v>299</v>
      </c>
      <c r="E112" s="211" t="s">
        <v>22</v>
      </c>
      <c r="F112" s="212" t="s">
        <v>22</v>
      </c>
      <c r="G112" s="209"/>
      <c r="H112" s="213">
        <v>0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299</v>
      </c>
      <c r="AU112" s="219" t="s">
        <v>17</v>
      </c>
      <c r="AV112" s="11" t="s">
        <v>84</v>
      </c>
      <c r="AW112" s="11" t="s">
        <v>39</v>
      </c>
      <c r="AX112" s="11" t="s">
        <v>76</v>
      </c>
      <c r="AY112" s="219" t="s">
        <v>280</v>
      </c>
    </row>
    <row r="113" spans="2:65" s="11" customFormat="1">
      <c r="B113" s="208"/>
      <c r="C113" s="209"/>
      <c r="D113" s="222" t="s">
        <v>299</v>
      </c>
      <c r="E113" s="243" t="s">
        <v>22</v>
      </c>
      <c r="F113" s="244" t="s">
        <v>22</v>
      </c>
      <c r="G113" s="209"/>
      <c r="H113" s="245">
        <v>0</v>
      </c>
      <c r="I113" s="214"/>
      <c r="J113" s="209"/>
      <c r="K113" s="209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299</v>
      </c>
      <c r="AU113" s="219" t="s">
        <v>17</v>
      </c>
      <c r="AV113" s="11" t="s">
        <v>84</v>
      </c>
      <c r="AW113" s="11" t="s">
        <v>39</v>
      </c>
      <c r="AX113" s="11" t="s">
        <v>76</v>
      </c>
      <c r="AY113" s="219" t="s">
        <v>280</v>
      </c>
    </row>
    <row r="114" spans="2:65" s="1" customFormat="1" ht="22.5" customHeight="1">
      <c r="B114" s="39"/>
      <c r="C114" s="192" t="s">
        <v>279</v>
      </c>
      <c r="D114" s="192" t="s">
        <v>211</v>
      </c>
      <c r="E114" s="193" t="s">
        <v>947</v>
      </c>
      <c r="F114" s="194" t="s">
        <v>948</v>
      </c>
      <c r="G114" s="195" t="s">
        <v>297</v>
      </c>
      <c r="H114" s="196">
        <v>300</v>
      </c>
      <c r="I114" s="197"/>
      <c r="J114" s="198">
        <f>ROUND(I114*H114,1)</f>
        <v>0</v>
      </c>
      <c r="K114" s="194" t="s">
        <v>22</v>
      </c>
      <c r="L114" s="59"/>
      <c r="M114" s="199" t="s">
        <v>22</v>
      </c>
      <c r="N114" s="200" t="s">
        <v>47</v>
      </c>
      <c r="O114" s="40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284</v>
      </c>
      <c r="AT114" s="23" t="s">
        <v>211</v>
      </c>
      <c r="AU114" s="23" t="s">
        <v>17</v>
      </c>
      <c r="AY114" s="23" t="s">
        <v>280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17</v>
      </c>
      <c r="BK114" s="203">
        <f>ROUND(I114*H114,1)</f>
        <v>0</v>
      </c>
      <c r="BL114" s="23" t="s">
        <v>284</v>
      </c>
      <c r="BM114" s="23" t="s">
        <v>949</v>
      </c>
    </row>
    <row r="115" spans="2:65" s="1" customFormat="1" ht="22.5" customHeight="1">
      <c r="B115" s="39"/>
      <c r="C115" s="192" t="s">
        <v>329</v>
      </c>
      <c r="D115" s="192" t="s">
        <v>211</v>
      </c>
      <c r="E115" s="193" t="s">
        <v>950</v>
      </c>
      <c r="F115" s="194" t="s">
        <v>951</v>
      </c>
      <c r="G115" s="195" t="s">
        <v>297</v>
      </c>
      <c r="H115" s="196">
        <v>320</v>
      </c>
      <c r="I115" s="197"/>
      <c r="J115" s="198">
        <f>ROUND(I115*H115,1)</f>
        <v>0</v>
      </c>
      <c r="K115" s="194" t="s">
        <v>22</v>
      </c>
      <c r="L115" s="59"/>
      <c r="M115" s="199" t="s">
        <v>22</v>
      </c>
      <c r="N115" s="204" t="s">
        <v>47</v>
      </c>
      <c r="O115" s="205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AR115" s="23" t="s">
        <v>284</v>
      </c>
      <c r="AT115" s="23" t="s">
        <v>211</v>
      </c>
      <c r="AU115" s="23" t="s">
        <v>17</v>
      </c>
      <c r="AY115" s="23" t="s">
        <v>280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17</v>
      </c>
      <c r="BK115" s="203">
        <f>ROUND(I115*H115,1)</f>
        <v>0</v>
      </c>
      <c r="BL115" s="23" t="s">
        <v>284</v>
      </c>
      <c r="BM115" s="23" t="s">
        <v>952</v>
      </c>
    </row>
    <row r="116" spans="2:65" s="1" customFormat="1" ht="6.95" customHeight="1">
      <c r="B116" s="54"/>
      <c r="C116" s="55"/>
      <c r="D116" s="55"/>
      <c r="E116" s="55"/>
      <c r="F116" s="55"/>
      <c r="G116" s="55"/>
      <c r="H116" s="55"/>
      <c r="I116" s="146"/>
      <c r="J116" s="55"/>
      <c r="K116" s="55"/>
      <c r="L116" s="59"/>
    </row>
  </sheetData>
  <sheetProtection password="CC35" sheet="1" objects="1" scenarios="1" formatCells="0" formatColumns="0" formatRows="0" sort="0" autoFilter="0"/>
  <autoFilter ref="C82:K11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218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953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954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ROUND(SUM(BE83:BE90), 2)</f>
        <v>0</v>
      </c>
      <c r="G32" s="40"/>
      <c r="H32" s="40"/>
      <c r="I32" s="138">
        <v>0.21</v>
      </c>
      <c r="J32" s="137">
        <f>ROUND(ROUND((SUM(BE83:BE90)),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ROUND(SUM(BF83:BF90), 2)</f>
        <v>0</v>
      </c>
      <c r="G33" s="40"/>
      <c r="H33" s="40"/>
      <c r="I33" s="138">
        <v>0.15</v>
      </c>
      <c r="J33" s="137">
        <f>ROUND(ROUND((SUM(BF83:BF90)),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ROUND(SUM(BG83:BG90),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ROUND(SUM(BH83:BH90),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ROUND(SUM(BI83:BI90),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953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Lehké příčky prosklené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953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Lehké příčky prosklené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SUM(P85:P90)</f>
        <v>0</v>
      </c>
      <c r="Q84" s="186"/>
      <c r="R84" s="187">
        <f>SUM(R85:R90)</f>
        <v>0</v>
      </c>
      <c r="S84" s="186"/>
      <c r="T84" s="188">
        <f>SUM(T85:T90)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SUM(BK85:BK90)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955</v>
      </c>
      <c r="F85" s="194" t="s">
        <v>956</v>
      </c>
      <c r="G85" s="195" t="s">
        <v>297</v>
      </c>
      <c r="H85" s="196">
        <v>21.45</v>
      </c>
      <c r="I85" s="197"/>
      <c r="J85" s="198">
        <f t="shared" ref="J85:J90" si="0"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 t="shared" ref="P85:P90" si="1">O85*H85</f>
        <v>0</v>
      </c>
      <c r="Q85" s="201">
        <v>0</v>
      </c>
      <c r="R85" s="201">
        <f t="shared" ref="R85:R90" si="2">Q85*H85</f>
        <v>0</v>
      </c>
      <c r="S85" s="201">
        <v>0</v>
      </c>
      <c r="T85" s="202">
        <f t="shared" ref="T85:T90" si="3"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 t="shared" ref="BE85:BE90" si="4">IF(N85="základní",J85,0)</f>
        <v>0</v>
      </c>
      <c r="BF85" s="203">
        <f t="shared" ref="BF85:BF90" si="5">IF(N85="snížená",J85,0)</f>
        <v>0</v>
      </c>
      <c r="BG85" s="203">
        <f t="shared" ref="BG85:BG90" si="6">IF(N85="zákl. přenesená",J85,0)</f>
        <v>0</v>
      </c>
      <c r="BH85" s="203">
        <f t="shared" ref="BH85:BH90" si="7">IF(N85="sníž. přenesená",J85,0)</f>
        <v>0</v>
      </c>
      <c r="BI85" s="203">
        <f t="shared" ref="BI85:BI90" si="8">IF(N85="nulová",J85,0)</f>
        <v>0</v>
      </c>
      <c r="BJ85" s="23" t="s">
        <v>17</v>
      </c>
      <c r="BK85" s="203">
        <f t="shared" ref="BK85:BK90" si="9">ROUND(I85*H85,1)</f>
        <v>0</v>
      </c>
      <c r="BL85" s="23" t="s">
        <v>284</v>
      </c>
      <c r="BM85" s="23" t="s">
        <v>957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958</v>
      </c>
      <c r="F86" s="194" t="s">
        <v>959</v>
      </c>
      <c r="G86" s="195" t="s">
        <v>297</v>
      </c>
      <c r="H86" s="196">
        <v>7.26</v>
      </c>
      <c r="I86" s="197"/>
      <c r="J86" s="198">
        <f t="shared" si="0"/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17</v>
      </c>
      <c r="BK86" s="203">
        <f t="shared" si="9"/>
        <v>0</v>
      </c>
      <c r="BL86" s="23" t="s">
        <v>284</v>
      </c>
      <c r="BM86" s="23" t="s">
        <v>960</v>
      </c>
    </row>
    <row r="87" spans="2:65" s="1" customFormat="1" ht="31.5" customHeight="1">
      <c r="B87" s="39"/>
      <c r="C87" s="192" t="s">
        <v>288</v>
      </c>
      <c r="D87" s="192" t="s">
        <v>211</v>
      </c>
      <c r="E87" s="193" t="s">
        <v>961</v>
      </c>
      <c r="F87" s="194" t="s">
        <v>962</v>
      </c>
      <c r="G87" s="195" t="s">
        <v>297</v>
      </c>
      <c r="H87" s="196">
        <v>10.96</v>
      </c>
      <c r="I87" s="197"/>
      <c r="J87" s="198">
        <f t="shared" si="0"/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17</v>
      </c>
      <c r="BK87" s="203">
        <f t="shared" si="9"/>
        <v>0</v>
      </c>
      <c r="BL87" s="23" t="s">
        <v>284</v>
      </c>
      <c r="BM87" s="23" t="s">
        <v>963</v>
      </c>
    </row>
    <row r="88" spans="2:65" s="1" customFormat="1" ht="31.5" customHeight="1">
      <c r="B88" s="39"/>
      <c r="C88" s="192" t="s">
        <v>279</v>
      </c>
      <c r="D88" s="192" t="s">
        <v>211</v>
      </c>
      <c r="E88" s="193" t="s">
        <v>964</v>
      </c>
      <c r="F88" s="194" t="s">
        <v>965</v>
      </c>
      <c r="G88" s="195" t="s">
        <v>297</v>
      </c>
      <c r="H88" s="196">
        <v>8.91</v>
      </c>
      <c r="I88" s="197"/>
      <c r="J88" s="198">
        <f t="shared" si="0"/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17</v>
      </c>
      <c r="BK88" s="203">
        <f t="shared" si="9"/>
        <v>0</v>
      </c>
      <c r="BL88" s="23" t="s">
        <v>284</v>
      </c>
      <c r="BM88" s="23" t="s">
        <v>966</v>
      </c>
    </row>
    <row r="89" spans="2:65" s="1" customFormat="1" ht="31.5" customHeight="1">
      <c r="B89" s="39"/>
      <c r="C89" s="192" t="s">
        <v>329</v>
      </c>
      <c r="D89" s="192" t="s">
        <v>211</v>
      </c>
      <c r="E89" s="193" t="s">
        <v>967</v>
      </c>
      <c r="F89" s="194" t="s">
        <v>968</v>
      </c>
      <c r="G89" s="195" t="s">
        <v>297</v>
      </c>
      <c r="H89" s="196">
        <v>8.1999999999999993</v>
      </c>
      <c r="I89" s="197"/>
      <c r="J89" s="198">
        <f t="shared" si="0"/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17</v>
      </c>
      <c r="BK89" s="203">
        <f t="shared" si="9"/>
        <v>0</v>
      </c>
      <c r="BL89" s="23" t="s">
        <v>284</v>
      </c>
      <c r="BM89" s="23" t="s">
        <v>969</v>
      </c>
    </row>
    <row r="90" spans="2:65" s="1" customFormat="1" ht="31.5" customHeight="1">
      <c r="B90" s="39"/>
      <c r="C90" s="192" t="s">
        <v>333</v>
      </c>
      <c r="D90" s="192" t="s">
        <v>211</v>
      </c>
      <c r="E90" s="193" t="s">
        <v>970</v>
      </c>
      <c r="F90" s="194" t="s">
        <v>971</v>
      </c>
      <c r="G90" s="195" t="s">
        <v>297</v>
      </c>
      <c r="H90" s="196">
        <v>8.1300000000000008</v>
      </c>
      <c r="I90" s="197"/>
      <c r="J90" s="198">
        <f t="shared" si="0"/>
        <v>0</v>
      </c>
      <c r="K90" s="194" t="s">
        <v>22</v>
      </c>
      <c r="L90" s="59"/>
      <c r="M90" s="199" t="s">
        <v>22</v>
      </c>
      <c r="N90" s="204" t="s">
        <v>47</v>
      </c>
      <c r="O90" s="205"/>
      <c r="P90" s="206">
        <f t="shared" si="1"/>
        <v>0</v>
      </c>
      <c r="Q90" s="206">
        <v>0</v>
      </c>
      <c r="R90" s="206">
        <f t="shared" si="2"/>
        <v>0</v>
      </c>
      <c r="S90" s="206">
        <v>0</v>
      </c>
      <c r="T90" s="207">
        <f t="shared" si="3"/>
        <v>0</v>
      </c>
      <c r="AR90" s="23" t="s">
        <v>284</v>
      </c>
      <c r="AT90" s="23" t="s">
        <v>211</v>
      </c>
      <c r="AU90" s="23" t="s">
        <v>17</v>
      </c>
      <c r="AY90" s="23" t="s">
        <v>280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17</v>
      </c>
      <c r="BK90" s="203">
        <f t="shared" si="9"/>
        <v>0</v>
      </c>
      <c r="BL90" s="23" t="s">
        <v>284</v>
      </c>
      <c r="BM90" s="23" t="s">
        <v>972</v>
      </c>
    </row>
    <row r="91" spans="2:65" s="1" customFormat="1" ht="6.95" customHeight="1">
      <c r="B91" s="54"/>
      <c r="C91" s="55"/>
      <c r="D91" s="55"/>
      <c r="E91" s="55"/>
      <c r="F91" s="55"/>
      <c r="G91" s="55"/>
      <c r="H91" s="55"/>
      <c r="I91" s="146"/>
      <c r="J91" s="55"/>
      <c r="K91" s="55"/>
      <c r="L91" s="59"/>
    </row>
  </sheetData>
  <sheetProtection password="CC35" sheet="1" objects="1" scenarios="1" formatCells="0" formatColumns="0" formatRows="0" sort="0" autoFilter="0"/>
  <autoFilter ref="C82:K90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220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953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973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ROUND(SUM(BE83:BE106), 2)</f>
        <v>0</v>
      </c>
      <c r="G32" s="40"/>
      <c r="H32" s="40"/>
      <c r="I32" s="138">
        <v>0.21</v>
      </c>
      <c r="J32" s="137">
        <f>ROUND(ROUND((SUM(BE83:BE106)),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ROUND(SUM(BF83:BF106), 2)</f>
        <v>0</v>
      </c>
      <c r="G33" s="40"/>
      <c r="H33" s="40"/>
      <c r="I33" s="138">
        <v>0.15</v>
      </c>
      <c r="J33" s="137">
        <f>ROUND(ROUND((SUM(BF83:BF106)),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ROUND(SUM(BG83:BG106),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ROUND(SUM(BH83:BH106),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ROUND(SUM(BI83:BI106),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953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Zděné příčky / dozdívky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953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Zděné příčky / dozdívky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SUM(P85:P106)</f>
        <v>0</v>
      </c>
      <c r="Q84" s="186"/>
      <c r="R84" s="187">
        <f>SUM(R85:R106)</f>
        <v>0</v>
      </c>
      <c r="S84" s="186"/>
      <c r="T84" s="188">
        <f>SUM(T85:T106)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SUM(BK85:BK106)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974</v>
      </c>
      <c r="F85" s="194" t="s">
        <v>975</v>
      </c>
      <c r="G85" s="195" t="s">
        <v>297</v>
      </c>
      <c r="H85" s="196">
        <v>10.1525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976</v>
      </c>
    </row>
    <row r="86" spans="2:65" s="13" customFormat="1">
      <c r="B86" s="232"/>
      <c r="C86" s="233"/>
      <c r="D86" s="210" t="s">
        <v>299</v>
      </c>
      <c r="E86" s="234" t="s">
        <v>22</v>
      </c>
      <c r="F86" s="235" t="s">
        <v>977</v>
      </c>
      <c r="G86" s="233"/>
      <c r="H86" s="236" t="s">
        <v>22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299</v>
      </c>
      <c r="AU86" s="242" t="s">
        <v>17</v>
      </c>
      <c r="AV86" s="13" t="s">
        <v>17</v>
      </c>
      <c r="AW86" s="13" t="s">
        <v>39</v>
      </c>
      <c r="AX86" s="13" t="s">
        <v>76</v>
      </c>
      <c r="AY86" s="242" t="s">
        <v>280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978</v>
      </c>
      <c r="G87" s="209"/>
      <c r="H87" s="213">
        <v>10.1525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22" t="s">
        <v>299</v>
      </c>
      <c r="E88" s="223" t="s">
        <v>22</v>
      </c>
      <c r="F88" s="224" t="s">
        <v>301</v>
      </c>
      <c r="G88" s="221"/>
      <c r="H88" s="225">
        <v>10.1525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31.5" customHeight="1">
      <c r="B89" s="39"/>
      <c r="C89" s="192" t="s">
        <v>84</v>
      </c>
      <c r="D89" s="192" t="s">
        <v>211</v>
      </c>
      <c r="E89" s="193" t="s">
        <v>979</v>
      </c>
      <c r="F89" s="194" t="s">
        <v>980</v>
      </c>
      <c r="G89" s="195" t="s">
        <v>297</v>
      </c>
      <c r="H89" s="196">
        <v>1.86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981</v>
      </c>
    </row>
    <row r="90" spans="2:65" s="13" customFormat="1">
      <c r="B90" s="232"/>
      <c r="C90" s="233"/>
      <c r="D90" s="210" t="s">
        <v>299</v>
      </c>
      <c r="E90" s="234" t="s">
        <v>22</v>
      </c>
      <c r="F90" s="235" t="s">
        <v>982</v>
      </c>
      <c r="G90" s="233"/>
      <c r="H90" s="236" t="s">
        <v>22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299</v>
      </c>
      <c r="AU90" s="242" t="s">
        <v>17</v>
      </c>
      <c r="AV90" s="13" t="s">
        <v>17</v>
      </c>
      <c r="AW90" s="13" t="s">
        <v>39</v>
      </c>
      <c r="AX90" s="13" t="s">
        <v>76</v>
      </c>
      <c r="AY90" s="242" t="s">
        <v>280</v>
      </c>
    </row>
    <row r="91" spans="2:65" s="11" customFormat="1">
      <c r="B91" s="208"/>
      <c r="C91" s="209"/>
      <c r="D91" s="210" t="s">
        <v>299</v>
      </c>
      <c r="E91" s="211" t="s">
        <v>22</v>
      </c>
      <c r="F91" s="212" t="s">
        <v>983</v>
      </c>
      <c r="G91" s="209"/>
      <c r="H91" s="213">
        <v>1.86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299</v>
      </c>
      <c r="AU91" s="219" t="s">
        <v>17</v>
      </c>
      <c r="AV91" s="11" t="s">
        <v>84</v>
      </c>
      <c r="AW91" s="11" t="s">
        <v>39</v>
      </c>
      <c r="AX91" s="11" t="s">
        <v>76</v>
      </c>
      <c r="AY91" s="219" t="s">
        <v>280</v>
      </c>
    </row>
    <row r="92" spans="2:65" s="12" customFormat="1">
      <c r="B92" s="220"/>
      <c r="C92" s="221"/>
      <c r="D92" s="222" t="s">
        <v>299</v>
      </c>
      <c r="E92" s="223" t="s">
        <v>22</v>
      </c>
      <c r="F92" s="224" t="s">
        <v>301</v>
      </c>
      <c r="G92" s="221"/>
      <c r="H92" s="225">
        <v>1.86</v>
      </c>
      <c r="I92" s="226"/>
      <c r="J92" s="221"/>
      <c r="K92" s="221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299</v>
      </c>
      <c r="AU92" s="231" t="s">
        <v>17</v>
      </c>
      <c r="AV92" s="12" t="s">
        <v>279</v>
      </c>
      <c r="AW92" s="12" t="s">
        <v>39</v>
      </c>
      <c r="AX92" s="12" t="s">
        <v>17</v>
      </c>
      <c r="AY92" s="231" t="s">
        <v>280</v>
      </c>
    </row>
    <row r="93" spans="2:65" s="1" customFormat="1" ht="22.5" customHeight="1">
      <c r="B93" s="39"/>
      <c r="C93" s="192" t="s">
        <v>288</v>
      </c>
      <c r="D93" s="192" t="s">
        <v>211</v>
      </c>
      <c r="E93" s="193" t="s">
        <v>984</v>
      </c>
      <c r="F93" s="194" t="s">
        <v>985</v>
      </c>
      <c r="G93" s="195" t="s">
        <v>297</v>
      </c>
      <c r="H93" s="196">
        <v>28.85</v>
      </c>
      <c r="I93" s="197"/>
      <c r="J93" s="198">
        <f>ROUND(I93*H93,1)</f>
        <v>0</v>
      </c>
      <c r="K93" s="194" t="s">
        <v>22</v>
      </c>
      <c r="L93" s="59"/>
      <c r="M93" s="199" t="s">
        <v>22</v>
      </c>
      <c r="N93" s="200" t="s">
        <v>47</v>
      </c>
      <c r="O93" s="40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284</v>
      </c>
      <c r="AT93" s="23" t="s">
        <v>211</v>
      </c>
      <c r="AU93" s="23" t="s">
        <v>17</v>
      </c>
      <c r="AY93" s="23" t="s">
        <v>280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17</v>
      </c>
      <c r="BK93" s="203">
        <f>ROUND(I93*H93,1)</f>
        <v>0</v>
      </c>
      <c r="BL93" s="23" t="s">
        <v>284</v>
      </c>
      <c r="BM93" s="23" t="s">
        <v>986</v>
      </c>
    </row>
    <row r="94" spans="2:65" s="1" customFormat="1" ht="22.5" customHeight="1">
      <c r="B94" s="39"/>
      <c r="C94" s="192" t="s">
        <v>279</v>
      </c>
      <c r="D94" s="192" t="s">
        <v>211</v>
      </c>
      <c r="E94" s="193" t="s">
        <v>987</v>
      </c>
      <c r="F94" s="194" t="s">
        <v>988</v>
      </c>
      <c r="G94" s="195" t="s">
        <v>297</v>
      </c>
      <c r="H94" s="196">
        <v>1.38</v>
      </c>
      <c r="I94" s="197"/>
      <c r="J94" s="198">
        <f>ROUND(I94*H94,1)</f>
        <v>0</v>
      </c>
      <c r="K94" s="194" t="s">
        <v>22</v>
      </c>
      <c r="L94" s="59"/>
      <c r="M94" s="199" t="s">
        <v>22</v>
      </c>
      <c r="N94" s="200" t="s">
        <v>47</v>
      </c>
      <c r="O94" s="40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284</v>
      </c>
      <c r="AT94" s="23" t="s">
        <v>211</v>
      </c>
      <c r="AU94" s="23" t="s">
        <v>17</v>
      </c>
      <c r="AY94" s="23" t="s">
        <v>280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17</v>
      </c>
      <c r="BK94" s="203">
        <f>ROUND(I94*H94,1)</f>
        <v>0</v>
      </c>
      <c r="BL94" s="23" t="s">
        <v>284</v>
      </c>
      <c r="BM94" s="23" t="s">
        <v>989</v>
      </c>
    </row>
    <row r="95" spans="2:65" s="13" customFormat="1">
      <c r="B95" s="232"/>
      <c r="C95" s="233"/>
      <c r="D95" s="210" t="s">
        <v>299</v>
      </c>
      <c r="E95" s="234" t="s">
        <v>22</v>
      </c>
      <c r="F95" s="235" t="s">
        <v>990</v>
      </c>
      <c r="G95" s="233"/>
      <c r="H95" s="236" t="s">
        <v>22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299</v>
      </c>
      <c r="AU95" s="242" t="s">
        <v>17</v>
      </c>
      <c r="AV95" s="13" t="s">
        <v>17</v>
      </c>
      <c r="AW95" s="13" t="s">
        <v>39</v>
      </c>
      <c r="AX95" s="13" t="s">
        <v>76</v>
      </c>
      <c r="AY95" s="242" t="s">
        <v>280</v>
      </c>
    </row>
    <row r="96" spans="2:65" s="11" customFormat="1">
      <c r="B96" s="208"/>
      <c r="C96" s="209"/>
      <c r="D96" s="210" t="s">
        <v>299</v>
      </c>
      <c r="E96" s="211" t="s">
        <v>22</v>
      </c>
      <c r="F96" s="212" t="s">
        <v>991</v>
      </c>
      <c r="G96" s="209"/>
      <c r="H96" s="213">
        <v>1.38</v>
      </c>
      <c r="I96" s="214"/>
      <c r="J96" s="209"/>
      <c r="K96" s="209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299</v>
      </c>
      <c r="AU96" s="219" t="s">
        <v>17</v>
      </c>
      <c r="AV96" s="11" t="s">
        <v>84</v>
      </c>
      <c r="AW96" s="11" t="s">
        <v>39</v>
      </c>
      <c r="AX96" s="11" t="s">
        <v>76</v>
      </c>
      <c r="AY96" s="219" t="s">
        <v>280</v>
      </c>
    </row>
    <row r="97" spans="2:51" s="12" customFormat="1">
      <c r="B97" s="220"/>
      <c r="C97" s="221"/>
      <c r="D97" s="210" t="s">
        <v>299</v>
      </c>
      <c r="E97" s="246" t="s">
        <v>22</v>
      </c>
      <c r="F97" s="247" t="s">
        <v>301</v>
      </c>
      <c r="G97" s="221"/>
      <c r="H97" s="248">
        <v>1.38</v>
      </c>
      <c r="I97" s="226"/>
      <c r="J97" s="221"/>
      <c r="K97" s="221"/>
      <c r="L97" s="227"/>
      <c r="M97" s="228"/>
      <c r="N97" s="229"/>
      <c r="O97" s="229"/>
      <c r="P97" s="229"/>
      <c r="Q97" s="229"/>
      <c r="R97" s="229"/>
      <c r="S97" s="229"/>
      <c r="T97" s="230"/>
      <c r="AT97" s="231" t="s">
        <v>299</v>
      </c>
      <c r="AU97" s="231" t="s">
        <v>17</v>
      </c>
      <c r="AV97" s="12" t="s">
        <v>279</v>
      </c>
      <c r="AW97" s="12" t="s">
        <v>39</v>
      </c>
      <c r="AX97" s="12" t="s">
        <v>17</v>
      </c>
      <c r="AY97" s="231" t="s">
        <v>280</v>
      </c>
    </row>
    <row r="98" spans="2:51" s="11" customFormat="1">
      <c r="B98" s="208"/>
      <c r="C98" s="209"/>
      <c r="D98" s="210" t="s">
        <v>299</v>
      </c>
      <c r="E98" s="211" t="s">
        <v>22</v>
      </c>
      <c r="F98" s="212" t="s">
        <v>22</v>
      </c>
      <c r="G98" s="209"/>
      <c r="H98" s="213">
        <v>0</v>
      </c>
      <c r="I98" s="214"/>
      <c r="J98" s="209"/>
      <c r="K98" s="209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299</v>
      </c>
      <c r="AU98" s="219" t="s">
        <v>17</v>
      </c>
      <c r="AV98" s="11" t="s">
        <v>84</v>
      </c>
      <c r="AW98" s="11" t="s">
        <v>39</v>
      </c>
      <c r="AX98" s="11" t="s">
        <v>76</v>
      </c>
      <c r="AY98" s="219" t="s">
        <v>280</v>
      </c>
    </row>
    <row r="99" spans="2:51" s="11" customFormat="1">
      <c r="B99" s="208"/>
      <c r="C99" s="209"/>
      <c r="D99" s="210" t="s">
        <v>299</v>
      </c>
      <c r="E99" s="211" t="s">
        <v>22</v>
      </c>
      <c r="F99" s="212" t="s">
        <v>22</v>
      </c>
      <c r="G99" s="209"/>
      <c r="H99" s="213">
        <v>0</v>
      </c>
      <c r="I99" s="214"/>
      <c r="J99" s="209"/>
      <c r="K99" s="209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299</v>
      </c>
      <c r="AU99" s="219" t="s">
        <v>17</v>
      </c>
      <c r="AV99" s="11" t="s">
        <v>84</v>
      </c>
      <c r="AW99" s="11" t="s">
        <v>39</v>
      </c>
      <c r="AX99" s="11" t="s">
        <v>76</v>
      </c>
      <c r="AY99" s="219" t="s">
        <v>280</v>
      </c>
    </row>
    <row r="100" spans="2:51" s="11" customFormat="1">
      <c r="B100" s="208"/>
      <c r="C100" s="209"/>
      <c r="D100" s="210" t="s">
        <v>299</v>
      </c>
      <c r="E100" s="211" t="s">
        <v>22</v>
      </c>
      <c r="F100" s="212" t="s">
        <v>22</v>
      </c>
      <c r="G100" s="209"/>
      <c r="H100" s="213">
        <v>0</v>
      </c>
      <c r="I100" s="214"/>
      <c r="J100" s="209"/>
      <c r="K100" s="209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299</v>
      </c>
      <c r="AU100" s="219" t="s">
        <v>17</v>
      </c>
      <c r="AV100" s="11" t="s">
        <v>84</v>
      </c>
      <c r="AW100" s="11" t="s">
        <v>39</v>
      </c>
      <c r="AX100" s="11" t="s">
        <v>76</v>
      </c>
      <c r="AY100" s="219" t="s">
        <v>280</v>
      </c>
    </row>
    <row r="101" spans="2:51" s="11" customFormat="1">
      <c r="B101" s="208"/>
      <c r="C101" s="209"/>
      <c r="D101" s="210" t="s">
        <v>299</v>
      </c>
      <c r="E101" s="211" t="s">
        <v>22</v>
      </c>
      <c r="F101" s="212" t="s">
        <v>22</v>
      </c>
      <c r="G101" s="209"/>
      <c r="H101" s="213">
        <v>0</v>
      </c>
      <c r="I101" s="214"/>
      <c r="J101" s="209"/>
      <c r="K101" s="209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299</v>
      </c>
      <c r="AU101" s="219" t="s">
        <v>17</v>
      </c>
      <c r="AV101" s="11" t="s">
        <v>84</v>
      </c>
      <c r="AW101" s="11" t="s">
        <v>39</v>
      </c>
      <c r="AX101" s="11" t="s">
        <v>76</v>
      </c>
      <c r="AY101" s="219" t="s">
        <v>280</v>
      </c>
    </row>
    <row r="102" spans="2:51" s="11" customFormat="1">
      <c r="B102" s="208"/>
      <c r="C102" s="209"/>
      <c r="D102" s="210" t="s">
        <v>299</v>
      </c>
      <c r="E102" s="211" t="s">
        <v>22</v>
      </c>
      <c r="F102" s="212" t="s">
        <v>22</v>
      </c>
      <c r="G102" s="209"/>
      <c r="H102" s="213">
        <v>0</v>
      </c>
      <c r="I102" s="214"/>
      <c r="J102" s="209"/>
      <c r="K102" s="209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299</v>
      </c>
      <c r="AU102" s="219" t="s">
        <v>17</v>
      </c>
      <c r="AV102" s="11" t="s">
        <v>84</v>
      </c>
      <c r="AW102" s="11" t="s">
        <v>39</v>
      </c>
      <c r="AX102" s="11" t="s">
        <v>76</v>
      </c>
      <c r="AY102" s="219" t="s">
        <v>280</v>
      </c>
    </row>
    <row r="103" spans="2:51" s="11" customFormat="1">
      <c r="B103" s="208"/>
      <c r="C103" s="209"/>
      <c r="D103" s="210" t="s">
        <v>299</v>
      </c>
      <c r="E103" s="211" t="s">
        <v>22</v>
      </c>
      <c r="F103" s="212" t="s">
        <v>22</v>
      </c>
      <c r="G103" s="209"/>
      <c r="H103" s="213">
        <v>0</v>
      </c>
      <c r="I103" s="214"/>
      <c r="J103" s="209"/>
      <c r="K103" s="209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299</v>
      </c>
      <c r="AU103" s="219" t="s">
        <v>17</v>
      </c>
      <c r="AV103" s="11" t="s">
        <v>84</v>
      </c>
      <c r="AW103" s="11" t="s">
        <v>39</v>
      </c>
      <c r="AX103" s="11" t="s">
        <v>76</v>
      </c>
      <c r="AY103" s="219" t="s">
        <v>280</v>
      </c>
    </row>
    <row r="104" spans="2:51" s="11" customFormat="1">
      <c r="B104" s="208"/>
      <c r="C104" s="209"/>
      <c r="D104" s="210" t="s">
        <v>299</v>
      </c>
      <c r="E104" s="211" t="s">
        <v>22</v>
      </c>
      <c r="F104" s="212" t="s">
        <v>22</v>
      </c>
      <c r="G104" s="209"/>
      <c r="H104" s="213">
        <v>0</v>
      </c>
      <c r="I104" s="214"/>
      <c r="J104" s="209"/>
      <c r="K104" s="209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299</v>
      </c>
      <c r="AU104" s="219" t="s">
        <v>17</v>
      </c>
      <c r="AV104" s="11" t="s">
        <v>84</v>
      </c>
      <c r="AW104" s="11" t="s">
        <v>39</v>
      </c>
      <c r="AX104" s="11" t="s">
        <v>76</v>
      </c>
      <c r="AY104" s="219" t="s">
        <v>280</v>
      </c>
    </row>
    <row r="105" spans="2:51" s="11" customFormat="1">
      <c r="B105" s="208"/>
      <c r="C105" s="209"/>
      <c r="D105" s="210" t="s">
        <v>299</v>
      </c>
      <c r="E105" s="211" t="s">
        <v>22</v>
      </c>
      <c r="F105" s="212" t="s">
        <v>22</v>
      </c>
      <c r="G105" s="209"/>
      <c r="H105" s="213">
        <v>0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299</v>
      </c>
      <c r="AU105" s="219" t="s">
        <v>17</v>
      </c>
      <c r="AV105" s="11" t="s">
        <v>84</v>
      </c>
      <c r="AW105" s="11" t="s">
        <v>39</v>
      </c>
      <c r="AX105" s="11" t="s">
        <v>76</v>
      </c>
      <c r="AY105" s="219" t="s">
        <v>280</v>
      </c>
    </row>
    <row r="106" spans="2:51" s="11" customFormat="1">
      <c r="B106" s="208"/>
      <c r="C106" s="209"/>
      <c r="D106" s="210" t="s">
        <v>299</v>
      </c>
      <c r="E106" s="211" t="s">
        <v>22</v>
      </c>
      <c r="F106" s="212" t="s">
        <v>22</v>
      </c>
      <c r="G106" s="209"/>
      <c r="H106" s="213">
        <v>0</v>
      </c>
      <c r="I106" s="214"/>
      <c r="J106" s="209"/>
      <c r="K106" s="209"/>
      <c r="L106" s="215"/>
      <c r="M106" s="249"/>
      <c r="N106" s="250"/>
      <c r="O106" s="250"/>
      <c r="P106" s="250"/>
      <c r="Q106" s="250"/>
      <c r="R106" s="250"/>
      <c r="S106" s="250"/>
      <c r="T106" s="251"/>
      <c r="AT106" s="219" t="s">
        <v>299</v>
      </c>
      <c r="AU106" s="219" t="s">
        <v>17</v>
      </c>
      <c r="AV106" s="11" t="s">
        <v>84</v>
      </c>
      <c r="AW106" s="11" t="s">
        <v>39</v>
      </c>
      <c r="AX106" s="11" t="s">
        <v>76</v>
      </c>
      <c r="AY106" s="219" t="s">
        <v>280</v>
      </c>
    </row>
    <row r="107" spans="2:51" s="1" customFormat="1" ht="6.95" customHeight="1">
      <c r="B107" s="54"/>
      <c r="C107" s="55"/>
      <c r="D107" s="55"/>
      <c r="E107" s="55"/>
      <c r="F107" s="55"/>
      <c r="G107" s="55"/>
      <c r="H107" s="55"/>
      <c r="I107" s="146"/>
      <c r="J107" s="55"/>
      <c r="K107" s="55"/>
      <c r="L107" s="59"/>
    </row>
  </sheetData>
  <sheetProtection password="CC35" sheet="1" objects="1" scenarios="1" formatCells="0" formatColumns="0" formatRows="0" sort="0" autoFilter="0"/>
  <autoFilter ref="C82:K10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100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292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352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294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ROUND(SUM(BE83:BE97), 2)</f>
        <v>0</v>
      </c>
      <c r="G32" s="40"/>
      <c r="H32" s="40"/>
      <c r="I32" s="138">
        <v>0.21</v>
      </c>
      <c r="J32" s="137">
        <f>ROUND(ROUND((SUM(BE83:BE97)),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ROUND(SUM(BF83:BF97), 2)</f>
        <v>0</v>
      </c>
      <c r="G33" s="40"/>
      <c r="H33" s="40"/>
      <c r="I33" s="138">
        <v>0.15</v>
      </c>
      <c r="J33" s="137">
        <f>ROUND(ROUND((SUM(BF83:BF97)),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292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C - TOP - Sokly, obvodové stěny 1.PP, opěrné zídky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292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C - TOP - Sokly, obvodové stěny 1.PP, opěrné zídky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SUM(P85:P97)</f>
        <v>0</v>
      </c>
      <c r="Q84" s="186"/>
      <c r="R84" s="187">
        <f>SUM(R85:R97)</f>
        <v>0</v>
      </c>
      <c r="S84" s="186"/>
      <c r="T84" s="188">
        <f>SUM(T85:T97)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SUM(BK85:BK97)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353</v>
      </c>
      <c r="F85" s="194" t="s">
        <v>354</v>
      </c>
      <c r="G85" s="195" t="s">
        <v>297</v>
      </c>
      <c r="H85" s="196">
        <v>216.96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355</v>
      </c>
    </row>
    <row r="86" spans="2:65" s="11" customFormat="1">
      <c r="B86" s="208"/>
      <c r="C86" s="209"/>
      <c r="D86" s="210" t="s">
        <v>299</v>
      </c>
      <c r="E86" s="211" t="s">
        <v>22</v>
      </c>
      <c r="F86" s="212" t="s">
        <v>356</v>
      </c>
      <c r="G86" s="209"/>
      <c r="H86" s="213">
        <v>216.96</v>
      </c>
      <c r="I86" s="214"/>
      <c r="J86" s="209"/>
      <c r="K86" s="209"/>
      <c r="L86" s="215"/>
      <c r="M86" s="216"/>
      <c r="N86" s="217"/>
      <c r="O86" s="217"/>
      <c r="P86" s="217"/>
      <c r="Q86" s="217"/>
      <c r="R86" s="217"/>
      <c r="S86" s="217"/>
      <c r="T86" s="218"/>
      <c r="AT86" s="219" t="s">
        <v>299</v>
      </c>
      <c r="AU86" s="219" t="s">
        <v>17</v>
      </c>
      <c r="AV86" s="11" t="s">
        <v>84</v>
      </c>
      <c r="AW86" s="11" t="s">
        <v>39</v>
      </c>
      <c r="AX86" s="11" t="s">
        <v>76</v>
      </c>
      <c r="AY86" s="219" t="s">
        <v>280</v>
      </c>
    </row>
    <row r="87" spans="2:65" s="12" customFormat="1">
      <c r="B87" s="220"/>
      <c r="C87" s="221"/>
      <c r="D87" s="222" t="s">
        <v>299</v>
      </c>
      <c r="E87" s="223" t="s">
        <v>22</v>
      </c>
      <c r="F87" s="224" t="s">
        <v>301</v>
      </c>
      <c r="G87" s="221"/>
      <c r="H87" s="225">
        <v>216.96</v>
      </c>
      <c r="I87" s="226"/>
      <c r="J87" s="221"/>
      <c r="K87" s="221"/>
      <c r="L87" s="227"/>
      <c r="M87" s="228"/>
      <c r="N87" s="229"/>
      <c r="O87" s="229"/>
      <c r="P87" s="229"/>
      <c r="Q87" s="229"/>
      <c r="R87" s="229"/>
      <c r="S87" s="229"/>
      <c r="T87" s="230"/>
      <c r="AT87" s="231" t="s">
        <v>299</v>
      </c>
      <c r="AU87" s="231" t="s">
        <v>17</v>
      </c>
      <c r="AV87" s="12" t="s">
        <v>279</v>
      </c>
      <c r="AW87" s="12" t="s">
        <v>39</v>
      </c>
      <c r="AX87" s="12" t="s">
        <v>17</v>
      </c>
      <c r="AY87" s="231" t="s">
        <v>280</v>
      </c>
    </row>
    <row r="88" spans="2:65" s="1" customFormat="1" ht="22.5" customHeight="1">
      <c r="B88" s="39"/>
      <c r="C88" s="192" t="s">
        <v>84</v>
      </c>
      <c r="D88" s="192" t="s">
        <v>211</v>
      </c>
      <c r="E88" s="193" t="s">
        <v>357</v>
      </c>
      <c r="F88" s="194" t="s">
        <v>358</v>
      </c>
      <c r="G88" s="195" t="s">
        <v>297</v>
      </c>
      <c r="H88" s="196">
        <v>216.96</v>
      </c>
      <c r="I88" s="197"/>
      <c r="J88" s="198">
        <f>ROUND(I88*H88,1)</f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17</v>
      </c>
      <c r="BK88" s="203">
        <f>ROUND(I88*H88,1)</f>
        <v>0</v>
      </c>
      <c r="BL88" s="23" t="s">
        <v>284</v>
      </c>
      <c r="BM88" s="23" t="s">
        <v>359</v>
      </c>
    </row>
    <row r="89" spans="2:65" s="13" customFormat="1">
      <c r="B89" s="232"/>
      <c r="C89" s="233"/>
      <c r="D89" s="210" t="s">
        <v>299</v>
      </c>
      <c r="E89" s="234" t="s">
        <v>22</v>
      </c>
      <c r="F89" s="235" t="s">
        <v>360</v>
      </c>
      <c r="G89" s="233"/>
      <c r="H89" s="236" t="s">
        <v>22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299</v>
      </c>
      <c r="AU89" s="242" t="s">
        <v>17</v>
      </c>
      <c r="AV89" s="13" t="s">
        <v>17</v>
      </c>
      <c r="AW89" s="13" t="s">
        <v>39</v>
      </c>
      <c r="AX89" s="13" t="s">
        <v>76</v>
      </c>
      <c r="AY89" s="242" t="s">
        <v>280</v>
      </c>
    </row>
    <row r="90" spans="2:65" s="11" customFormat="1">
      <c r="B90" s="208"/>
      <c r="C90" s="209"/>
      <c r="D90" s="210" t="s">
        <v>299</v>
      </c>
      <c r="E90" s="211" t="s">
        <v>22</v>
      </c>
      <c r="F90" s="212" t="s">
        <v>356</v>
      </c>
      <c r="G90" s="209"/>
      <c r="H90" s="213">
        <v>216.96</v>
      </c>
      <c r="I90" s="214"/>
      <c r="J90" s="209"/>
      <c r="K90" s="209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299</v>
      </c>
      <c r="AU90" s="219" t="s">
        <v>17</v>
      </c>
      <c r="AV90" s="11" t="s">
        <v>84</v>
      </c>
      <c r="AW90" s="11" t="s">
        <v>39</v>
      </c>
      <c r="AX90" s="11" t="s">
        <v>76</v>
      </c>
      <c r="AY90" s="219" t="s">
        <v>280</v>
      </c>
    </row>
    <row r="91" spans="2:65" s="12" customFormat="1">
      <c r="B91" s="220"/>
      <c r="C91" s="221"/>
      <c r="D91" s="222" t="s">
        <v>299</v>
      </c>
      <c r="E91" s="223" t="s">
        <v>22</v>
      </c>
      <c r="F91" s="224" t="s">
        <v>301</v>
      </c>
      <c r="G91" s="221"/>
      <c r="H91" s="225">
        <v>216.96</v>
      </c>
      <c r="I91" s="226"/>
      <c r="J91" s="221"/>
      <c r="K91" s="221"/>
      <c r="L91" s="227"/>
      <c r="M91" s="228"/>
      <c r="N91" s="229"/>
      <c r="O91" s="229"/>
      <c r="P91" s="229"/>
      <c r="Q91" s="229"/>
      <c r="R91" s="229"/>
      <c r="S91" s="229"/>
      <c r="T91" s="230"/>
      <c r="AT91" s="231" t="s">
        <v>299</v>
      </c>
      <c r="AU91" s="231" t="s">
        <v>17</v>
      </c>
      <c r="AV91" s="12" t="s">
        <v>279</v>
      </c>
      <c r="AW91" s="12" t="s">
        <v>39</v>
      </c>
      <c r="AX91" s="12" t="s">
        <v>17</v>
      </c>
      <c r="AY91" s="231" t="s">
        <v>280</v>
      </c>
    </row>
    <row r="92" spans="2:65" s="1" customFormat="1" ht="22.5" customHeight="1">
      <c r="B92" s="39"/>
      <c r="C92" s="192" t="s">
        <v>288</v>
      </c>
      <c r="D92" s="192" t="s">
        <v>211</v>
      </c>
      <c r="E92" s="193" t="s">
        <v>361</v>
      </c>
      <c r="F92" s="194" t="s">
        <v>362</v>
      </c>
      <c r="G92" s="195" t="s">
        <v>307</v>
      </c>
      <c r="H92" s="196">
        <v>10.210000000000001</v>
      </c>
      <c r="I92" s="197"/>
      <c r="J92" s="198">
        <f>ROUND(I92*H92,1)</f>
        <v>0</v>
      </c>
      <c r="K92" s="194" t="s">
        <v>22</v>
      </c>
      <c r="L92" s="59"/>
      <c r="M92" s="199" t="s">
        <v>22</v>
      </c>
      <c r="N92" s="200" t="s">
        <v>47</v>
      </c>
      <c r="O92" s="40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284</v>
      </c>
      <c r="AT92" s="23" t="s">
        <v>211</v>
      </c>
      <c r="AU92" s="23" t="s">
        <v>17</v>
      </c>
      <c r="AY92" s="23" t="s">
        <v>280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17</v>
      </c>
      <c r="BK92" s="203">
        <f>ROUND(I92*H92,1)</f>
        <v>0</v>
      </c>
      <c r="BL92" s="23" t="s">
        <v>284</v>
      </c>
      <c r="BM92" s="23" t="s">
        <v>363</v>
      </c>
    </row>
    <row r="93" spans="2:65" s="1" customFormat="1" ht="22.5" customHeight="1">
      <c r="B93" s="39"/>
      <c r="C93" s="192" t="s">
        <v>279</v>
      </c>
      <c r="D93" s="192" t="s">
        <v>211</v>
      </c>
      <c r="E93" s="193" t="s">
        <v>364</v>
      </c>
      <c r="F93" s="194" t="s">
        <v>365</v>
      </c>
      <c r="G93" s="195" t="s">
        <v>366</v>
      </c>
      <c r="H93" s="196">
        <v>2.085</v>
      </c>
      <c r="I93" s="197"/>
      <c r="J93" s="198">
        <f>ROUND(I93*H93,1)</f>
        <v>0</v>
      </c>
      <c r="K93" s="194" t="s">
        <v>22</v>
      </c>
      <c r="L93" s="59"/>
      <c r="M93" s="199" t="s">
        <v>22</v>
      </c>
      <c r="N93" s="200" t="s">
        <v>47</v>
      </c>
      <c r="O93" s="40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284</v>
      </c>
      <c r="AT93" s="23" t="s">
        <v>211</v>
      </c>
      <c r="AU93" s="23" t="s">
        <v>17</v>
      </c>
      <c r="AY93" s="23" t="s">
        <v>280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17</v>
      </c>
      <c r="BK93" s="203">
        <f>ROUND(I93*H93,1)</f>
        <v>0</v>
      </c>
      <c r="BL93" s="23" t="s">
        <v>284</v>
      </c>
      <c r="BM93" s="23" t="s">
        <v>367</v>
      </c>
    </row>
    <row r="94" spans="2:65" s="11" customFormat="1">
      <c r="B94" s="208"/>
      <c r="C94" s="209"/>
      <c r="D94" s="210" t="s">
        <v>299</v>
      </c>
      <c r="E94" s="211" t="s">
        <v>22</v>
      </c>
      <c r="F94" s="212" t="s">
        <v>368</v>
      </c>
      <c r="G94" s="209"/>
      <c r="H94" s="213">
        <v>2.085</v>
      </c>
      <c r="I94" s="214"/>
      <c r="J94" s="209"/>
      <c r="K94" s="209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299</v>
      </c>
      <c r="AU94" s="219" t="s">
        <v>17</v>
      </c>
      <c r="AV94" s="11" t="s">
        <v>84</v>
      </c>
      <c r="AW94" s="11" t="s">
        <v>39</v>
      </c>
      <c r="AX94" s="11" t="s">
        <v>76</v>
      </c>
      <c r="AY94" s="219" t="s">
        <v>280</v>
      </c>
    </row>
    <row r="95" spans="2:65" s="12" customFormat="1">
      <c r="B95" s="220"/>
      <c r="C95" s="221"/>
      <c r="D95" s="222" t="s">
        <v>299</v>
      </c>
      <c r="E95" s="223" t="s">
        <v>22</v>
      </c>
      <c r="F95" s="224" t="s">
        <v>301</v>
      </c>
      <c r="G95" s="221"/>
      <c r="H95" s="225">
        <v>2.085</v>
      </c>
      <c r="I95" s="226"/>
      <c r="J95" s="221"/>
      <c r="K95" s="221"/>
      <c r="L95" s="227"/>
      <c r="M95" s="228"/>
      <c r="N95" s="229"/>
      <c r="O95" s="229"/>
      <c r="P95" s="229"/>
      <c r="Q95" s="229"/>
      <c r="R95" s="229"/>
      <c r="S95" s="229"/>
      <c r="T95" s="230"/>
      <c r="AT95" s="231" t="s">
        <v>299</v>
      </c>
      <c r="AU95" s="231" t="s">
        <v>17</v>
      </c>
      <c r="AV95" s="12" t="s">
        <v>279</v>
      </c>
      <c r="AW95" s="12" t="s">
        <v>39</v>
      </c>
      <c r="AX95" s="12" t="s">
        <v>17</v>
      </c>
      <c r="AY95" s="231" t="s">
        <v>280</v>
      </c>
    </row>
    <row r="96" spans="2:65" s="1" customFormat="1" ht="22.5" customHeight="1">
      <c r="B96" s="39"/>
      <c r="C96" s="192" t="s">
        <v>329</v>
      </c>
      <c r="D96" s="192" t="s">
        <v>211</v>
      </c>
      <c r="E96" s="193" t="s">
        <v>369</v>
      </c>
      <c r="F96" s="194" t="s">
        <v>347</v>
      </c>
      <c r="G96" s="195" t="s">
        <v>312</v>
      </c>
      <c r="H96" s="196">
        <v>5</v>
      </c>
      <c r="I96" s="197"/>
      <c r="J96" s="198">
        <f>ROUND(I96*H96,1)</f>
        <v>0</v>
      </c>
      <c r="K96" s="194" t="s">
        <v>22</v>
      </c>
      <c r="L96" s="59"/>
      <c r="M96" s="199" t="s">
        <v>22</v>
      </c>
      <c r="N96" s="200" t="s">
        <v>47</v>
      </c>
      <c r="O96" s="40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3" t="s">
        <v>284</v>
      </c>
      <c r="AT96" s="23" t="s">
        <v>211</v>
      </c>
      <c r="AU96" s="23" t="s">
        <v>17</v>
      </c>
      <c r="AY96" s="23" t="s">
        <v>280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17</v>
      </c>
      <c r="BK96" s="203">
        <f>ROUND(I96*H96,1)</f>
        <v>0</v>
      </c>
      <c r="BL96" s="23" t="s">
        <v>284</v>
      </c>
      <c r="BM96" s="23" t="s">
        <v>370</v>
      </c>
    </row>
    <row r="97" spans="2:65" s="1" customFormat="1" ht="22.5" customHeight="1">
      <c r="B97" s="39"/>
      <c r="C97" s="192" t="s">
        <v>333</v>
      </c>
      <c r="D97" s="192" t="s">
        <v>211</v>
      </c>
      <c r="E97" s="193" t="s">
        <v>371</v>
      </c>
      <c r="F97" s="194" t="s">
        <v>350</v>
      </c>
      <c r="G97" s="195" t="s">
        <v>312</v>
      </c>
      <c r="H97" s="196">
        <v>1</v>
      </c>
      <c r="I97" s="197"/>
      <c r="J97" s="198">
        <f>ROUND(I97*H97,1)</f>
        <v>0</v>
      </c>
      <c r="K97" s="194" t="s">
        <v>22</v>
      </c>
      <c r="L97" s="59"/>
      <c r="M97" s="199" t="s">
        <v>22</v>
      </c>
      <c r="N97" s="204" t="s">
        <v>47</v>
      </c>
      <c r="O97" s="205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AR97" s="23" t="s">
        <v>284</v>
      </c>
      <c r="AT97" s="23" t="s">
        <v>211</v>
      </c>
      <c r="AU97" s="23" t="s">
        <v>17</v>
      </c>
      <c r="AY97" s="23" t="s">
        <v>280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17</v>
      </c>
      <c r="BK97" s="203">
        <f>ROUND(I97*H97,1)</f>
        <v>0</v>
      </c>
      <c r="BL97" s="23" t="s">
        <v>284</v>
      </c>
      <c r="BM97" s="23" t="s">
        <v>372</v>
      </c>
    </row>
    <row r="98" spans="2:65" s="1" customFormat="1" ht="6.95" customHeight="1">
      <c r="B98" s="54"/>
      <c r="C98" s="55"/>
      <c r="D98" s="55"/>
      <c r="E98" s="55"/>
      <c r="F98" s="55"/>
      <c r="G98" s="55"/>
      <c r="H98" s="55"/>
      <c r="I98" s="146"/>
      <c r="J98" s="55"/>
      <c r="K98" s="55"/>
      <c r="L98" s="59"/>
    </row>
  </sheetData>
  <sheetProtection password="CC35" sheet="1" objects="1" scenarios="1" formatCells="0" formatColumns="0" formatRows="0" sort="0" autoFilter="0"/>
  <autoFilter ref="C82:K97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222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953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992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ROUND(SUM(BE83:BE98), 2)</f>
        <v>0</v>
      </c>
      <c r="G32" s="40"/>
      <c r="H32" s="40"/>
      <c r="I32" s="138">
        <v>0.21</v>
      </c>
      <c r="J32" s="137">
        <f>ROUND(ROUND((SUM(BE83:BE98)),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ROUND(SUM(BF83:BF98), 2)</f>
        <v>0</v>
      </c>
      <c r="G33" s="40"/>
      <c r="H33" s="40"/>
      <c r="I33" s="138">
        <v>0.15</v>
      </c>
      <c r="J33" s="137">
        <f>ROUND(ROUND((SUM(BF83:BF98)),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ROUND(SUM(BG83:BG98),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ROUND(SUM(BH83:BH98),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ROUND(SUM(BI83:BI98),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953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C - Doplňkové konstrukce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953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C - Doplňkové konstrukce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SUM(P85:P98)</f>
        <v>0</v>
      </c>
      <c r="Q84" s="186"/>
      <c r="R84" s="187">
        <f>SUM(R85:R98)</f>
        <v>0</v>
      </c>
      <c r="S84" s="186"/>
      <c r="T84" s="188">
        <f>SUM(T85:T98)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SUM(BK85:BK98)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993</v>
      </c>
      <c r="F85" s="194" t="s">
        <v>994</v>
      </c>
      <c r="G85" s="195" t="s">
        <v>307</v>
      </c>
      <c r="H85" s="196">
        <v>12.3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995</v>
      </c>
    </row>
    <row r="86" spans="2:65" s="13" customFormat="1">
      <c r="B86" s="232"/>
      <c r="C86" s="233"/>
      <c r="D86" s="210" t="s">
        <v>299</v>
      </c>
      <c r="E86" s="234" t="s">
        <v>22</v>
      </c>
      <c r="F86" s="235" t="s">
        <v>996</v>
      </c>
      <c r="G86" s="233"/>
      <c r="H86" s="236" t="s">
        <v>22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299</v>
      </c>
      <c r="AU86" s="242" t="s">
        <v>17</v>
      </c>
      <c r="AV86" s="13" t="s">
        <v>17</v>
      </c>
      <c r="AW86" s="13" t="s">
        <v>39</v>
      </c>
      <c r="AX86" s="13" t="s">
        <v>76</v>
      </c>
      <c r="AY86" s="242" t="s">
        <v>280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997</v>
      </c>
      <c r="G87" s="209"/>
      <c r="H87" s="213">
        <v>12.3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22" t="s">
        <v>299</v>
      </c>
      <c r="E88" s="223" t="s">
        <v>22</v>
      </c>
      <c r="F88" s="224" t="s">
        <v>301</v>
      </c>
      <c r="G88" s="221"/>
      <c r="H88" s="225">
        <v>12.3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22.5" customHeight="1">
      <c r="B89" s="39"/>
      <c r="C89" s="192" t="s">
        <v>84</v>
      </c>
      <c r="D89" s="192" t="s">
        <v>211</v>
      </c>
      <c r="E89" s="193" t="s">
        <v>998</v>
      </c>
      <c r="F89" s="194" t="s">
        <v>999</v>
      </c>
      <c r="G89" s="195" t="s">
        <v>307</v>
      </c>
      <c r="H89" s="196">
        <v>8.1999999999999993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1000</v>
      </c>
    </row>
    <row r="90" spans="2:65" s="13" customFormat="1">
      <c r="B90" s="232"/>
      <c r="C90" s="233"/>
      <c r="D90" s="210" t="s">
        <v>299</v>
      </c>
      <c r="E90" s="234" t="s">
        <v>22</v>
      </c>
      <c r="F90" s="235" t="s">
        <v>1001</v>
      </c>
      <c r="G90" s="233"/>
      <c r="H90" s="236" t="s">
        <v>22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299</v>
      </c>
      <c r="AU90" s="242" t="s">
        <v>17</v>
      </c>
      <c r="AV90" s="13" t="s">
        <v>17</v>
      </c>
      <c r="AW90" s="13" t="s">
        <v>39</v>
      </c>
      <c r="AX90" s="13" t="s">
        <v>76</v>
      </c>
      <c r="AY90" s="242" t="s">
        <v>280</v>
      </c>
    </row>
    <row r="91" spans="2:65" s="11" customFormat="1">
      <c r="B91" s="208"/>
      <c r="C91" s="209"/>
      <c r="D91" s="210" t="s">
        <v>299</v>
      </c>
      <c r="E91" s="211" t="s">
        <v>22</v>
      </c>
      <c r="F91" s="212" t="s">
        <v>1002</v>
      </c>
      <c r="G91" s="209"/>
      <c r="H91" s="213">
        <v>8.1999999999999993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299</v>
      </c>
      <c r="AU91" s="219" t="s">
        <v>17</v>
      </c>
      <c r="AV91" s="11" t="s">
        <v>84</v>
      </c>
      <c r="AW91" s="11" t="s">
        <v>39</v>
      </c>
      <c r="AX91" s="11" t="s">
        <v>76</v>
      </c>
      <c r="AY91" s="219" t="s">
        <v>280</v>
      </c>
    </row>
    <row r="92" spans="2:65" s="12" customFormat="1">
      <c r="B92" s="220"/>
      <c r="C92" s="221"/>
      <c r="D92" s="222" t="s">
        <v>299</v>
      </c>
      <c r="E92" s="223" t="s">
        <v>22</v>
      </c>
      <c r="F92" s="224" t="s">
        <v>301</v>
      </c>
      <c r="G92" s="221"/>
      <c r="H92" s="225">
        <v>8.1999999999999993</v>
      </c>
      <c r="I92" s="226"/>
      <c r="J92" s="221"/>
      <c r="K92" s="221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299</v>
      </c>
      <c r="AU92" s="231" t="s">
        <v>17</v>
      </c>
      <c r="AV92" s="12" t="s">
        <v>279</v>
      </c>
      <c r="AW92" s="12" t="s">
        <v>39</v>
      </c>
      <c r="AX92" s="12" t="s">
        <v>17</v>
      </c>
      <c r="AY92" s="231" t="s">
        <v>280</v>
      </c>
    </row>
    <row r="93" spans="2:65" s="1" customFormat="1" ht="31.5" customHeight="1">
      <c r="B93" s="39"/>
      <c r="C93" s="192" t="s">
        <v>288</v>
      </c>
      <c r="D93" s="192" t="s">
        <v>211</v>
      </c>
      <c r="E93" s="193" t="s">
        <v>1003</v>
      </c>
      <c r="F93" s="194" t="s">
        <v>1004</v>
      </c>
      <c r="G93" s="195" t="s">
        <v>307</v>
      </c>
      <c r="H93" s="196">
        <v>4.8</v>
      </c>
      <c r="I93" s="197"/>
      <c r="J93" s="198">
        <f>ROUND(I93*H93,1)</f>
        <v>0</v>
      </c>
      <c r="K93" s="194" t="s">
        <v>22</v>
      </c>
      <c r="L93" s="59"/>
      <c r="M93" s="199" t="s">
        <v>22</v>
      </c>
      <c r="N93" s="200" t="s">
        <v>47</v>
      </c>
      <c r="O93" s="40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284</v>
      </c>
      <c r="AT93" s="23" t="s">
        <v>211</v>
      </c>
      <c r="AU93" s="23" t="s">
        <v>17</v>
      </c>
      <c r="AY93" s="23" t="s">
        <v>280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17</v>
      </c>
      <c r="BK93" s="203">
        <f>ROUND(I93*H93,1)</f>
        <v>0</v>
      </c>
      <c r="BL93" s="23" t="s">
        <v>284</v>
      </c>
      <c r="BM93" s="23" t="s">
        <v>1005</v>
      </c>
    </row>
    <row r="94" spans="2:65" s="13" customFormat="1">
      <c r="B94" s="232"/>
      <c r="C94" s="233"/>
      <c r="D94" s="210" t="s">
        <v>299</v>
      </c>
      <c r="E94" s="234" t="s">
        <v>22</v>
      </c>
      <c r="F94" s="235" t="s">
        <v>1006</v>
      </c>
      <c r="G94" s="233"/>
      <c r="H94" s="236" t="s">
        <v>22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299</v>
      </c>
      <c r="AU94" s="242" t="s">
        <v>17</v>
      </c>
      <c r="AV94" s="13" t="s">
        <v>17</v>
      </c>
      <c r="AW94" s="13" t="s">
        <v>39</v>
      </c>
      <c r="AX94" s="13" t="s">
        <v>76</v>
      </c>
      <c r="AY94" s="242" t="s">
        <v>280</v>
      </c>
    </row>
    <row r="95" spans="2:65" s="13" customFormat="1">
      <c r="B95" s="232"/>
      <c r="C95" s="233"/>
      <c r="D95" s="210" t="s">
        <v>299</v>
      </c>
      <c r="E95" s="234" t="s">
        <v>22</v>
      </c>
      <c r="F95" s="235" t="s">
        <v>1007</v>
      </c>
      <c r="G95" s="233"/>
      <c r="H95" s="236" t="s">
        <v>22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299</v>
      </c>
      <c r="AU95" s="242" t="s">
        <v>17</v>
      </c>
      <c r="AV95" s="13" t="s">
        <v>17</v>
      </c>
      <c r="AW95" s="13" t="s">
        <v>39</v>
      </c>
      <c r="AX95" s="13" t="s">
        <v>76</v>
      </c>
      <c r="AY95" s="242" t="s">
        <v>280</v>
      </c>
    </row>
    <row r="96" spans="2:65" s="11" customFormat="1">
      <c r="B96" s="208"/>
      <c r="C96" s="209"/>
      <c r="D96" s="210" t="s">
        <v>299</v>
      </c>
      <c r="E96" s="211" t="s">
        <v>22</v>
      </c>
      <c r="F96" s="212" t="s">
        <v>1008</v>
      </c>
      <c r="G96" s="209"/>
      <c r="H96" s="213">
        <v>4.8</v>
      </c>
      <c r="I96" s="214"/>
      <c r="J96" s="209"/>
      <c r="K96" s="209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299</v>
      </c>
      <c r="AU96" s="219" t="s">
        <v>17</v>
      </c>
      <c r="AV96" s="11" t="s">
        <v>84</v>
      </c>
      <c r="AW96" s="11" t="s">
        <v>39</v>
      </c>
      <c r="AX96" s="11" t="s">
        <v>76</v>
      </c>
      <c r="AY96" s="219" t="s">
        <v>280</v>
      </c>
    </row>
    <row r="97" spans="2:51" s="12" customFormat="1">
      <c r="B97" s="220"/>
      <c r="C97" s="221"/>
      <c r="D97" s="210" t="s">
        <v>299</v>
      </c>
      <c r="E97" s="246" t="s">
        <v>22</v>
      </c>
      <c r="F97" s="247" t="s">
        <v>301</v>
      </c>
      <c r="G97" s="221"/>
      <c r="H97" s="248">
        <v>4.8</v>
      </c>
      <c r="I97" s="226"/>
      <c r="J97" s="221"/>
      <c r="K97" s="221"/>
      <c r="L97" s="227"/>
      <c r="M97" s="228"/>
      <c r="N97" s="229"/>
      <c r="O97" s="229"/>
      <c r="P97" s="229"/>
      <c r="Q97" s="229"/>
      <c r="R97" s="229"/>
      <c r="S97" s="229"/>
      <c r="T97" s="230"/>
      <c r="AT97" s="231" t="s">
        <v>299</v>
      </c>
      <c r="AU97" s="231" t="s">
        <v>17</v>
      </c>
      <c r="AV97" s="12" t="s">
        <v>279</v>
      </c>
      <c r="AW97" s="12" t="s">
        <v>39</v>
      </c>
      <c r="AX97" s="12" t="s">
        <v>17</v>
      </c>
      <c r="AY97" s="231" t="s">
        <v>280</v>
      </c>
    </row>
    <row r="98" spans="2:51" s="11" customFormat="1">
      <c r="B98" s="208"/>
      <c r="C98" s="209"/>
      <c r="D98" s="210" t="s">
        <v>299</v>
      </c>
      <c r="E98" s="211" t="s">
        <v>22</v>
      </c>
      <c r="F98" s="212" t="s">
        <v>22</v>
      </c>
      <c r="G98" s="209"/>
      <c r="H98" s="213">
        <v>0</v>
      </c>
      <c r="I98" s="214"/>
      <c r="J98" s="209"/>
      <c r="K98" s="209"/>
      <c r="L98" s="215"/>
      <c r="M98" s="249"/>
      <c r="N98" s="250"/>
      <c r="O98" s="250"/>
      <c r="P98" s="250"/>
      <c r="Q98" s="250"/>
      <c r="R98" s="250"/>
      <c r="S98" s="250"/>
      <c r="T98" s="251"/>
      <c r="AT98" s="219" t="s">
        <v>299</v>
      </c>
      <c r="AU98" s="219" t="s">
        <v>17</v>
      </c>
      <c r="AV98" s="11" t="s">
        <v>84</v>
      </c>
      <c r="AW98" s="11" t="s">
        <v>39</v>
      </c>
      <c r="AX98" s="11" t="s">
        <v>76</v>
      </c>
      <c r="AY98" s="219" t="s">
        <v>280</v>
      </c>
    </row>
    <row r="99" spans="2:51" s="1" customFormat="1" ht="6.95" customHeight="1">
      <c r="B99" s="54"/>
      <c r="C99" s="55"/>
      <c r="D99" s="55"/>
      <c r="E99" s="55"/>
      <c r="F99" s="55"/>
      <c r="G99" s="55"/>
      <c r="H99" s="55"/>
      <c r="I99" s="146"/>
      <c r="J99" s="55"/>
      <c r="K99" s="55"/>
      <c r="L99" s="59"/>
    </row>
  </sheetData>
  <sheetProtection password="CC35" sheet="1" objects="1" scenarios="1" formatCells="0" formatColumns="0" formatRows="0" sort="0" autoFilter="0"/>
  <autoFilter ref="C82:K98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227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1009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1010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ROUND(SUM(BE83:BE92), 2)</f>
        <v>0</v>
      </c>
      <c r="G32" s="40"/>
      <c r="H32" s="40"/>
      <c r="I32" s="138">
        <v>0.21</v>
      </c>
      <c r="J32" s="137">
        <f>ROUND(ROUND((SUM(BE83:BE92)),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ROUND(SUM(BF83:BF92), 2)</f>
        <v>0</v>
      </c>
      <c r="G33" s="40"/>
      <c r="H33" s="40"/>
      <c r="I33" s="138">
        <v>0.15</v>
      </c>
      <c r="J33" s="137">
        <f>ROUND(ROUND((SUM(BF83:BF92)),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ROUND(SUM(BG83:BG92),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ROUND(SUM(BH83:BH92),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ROUND(SUM(BI83:BI92),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1009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Silnoproud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1009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Silnoproud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SUM(P85:P92)</f>
        <v>0</v>
      </c>
      <c r="Q84" s="186"/>
      <c r="R84" s="187">
        <f>SUM(R85:R92)</f>
        <v>0</v>
      </c>
      <c r="S84" s="186"/>
      <c r="T84" s="188">
        <f>SUM(T85:T92)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SUM(BK85:BK92)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1011</v>
      </c>
      <c r="F85" s="194" t="s">
        <v>1012</v>
      </c>
      <c r="G85" s="195" t="s">
        <v>312</v>
      </c>
      <c r="H85" s="196">
        <v>7</v>
      </c>
      <c r="I85" s="197"/>
      <c r="J85" s="198">
        <f t="shared" ref="J85:J92" si="0"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 t="shared" ref="P85:P92" si="1">O85*H85</f>
        <v>0</v>
      </c>
      <c r="Q85" s="201">
        <v>0</v>
      </c>
      <c r="R85" s="201">
        <f t="shared" ref="R85:R92" si="2">Q85*H85</f>
        <v>0</v>
      </c>
      <c r="S85" s="201">
        <v>0</v>
      </c>
      <c r="T85" s="202">
        <f t="shared" ref="T85:T92" si="3"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 t="shared" ref="BE85:BE92" si="4">IF(N85="základní",J85,0)</f>
        <v>0</v>
      </c>
      <c r="BF85" s="203">
        <f t="shared" ref="BF85:BF92" si="5">IF(N85="snížená",J85,0)</f>
        <v>0</v>
      </c>
      <c r="BG85" s="203">
        <f t="shared" ref="BG85:BG92" si="6">IF(N85="zákl. přenesená",J85,0)</f>
        <v>0</v>
      </c>
      <c r="BH85" s="203">
        <f t="shared" ref="BH85:BH92" si="7">IF(N85="sníž. přenesená",J85,0)</f>
        <v>0</v>
      </c>
      <c r="BI85" s="203">
        <f t="shared" ref="BI85:BI92" si="8">IF(N85="nulová",J85,0)</f>
        <v>0</v>
      </c>
      <c r="BJ85" s="23" t="s">
        <v>17</v>
      </c>
      <c r="BK85" s="203">
        <f t="shared" ref="BK85:BK92" si="9">ROUND(I85*H85,1)</f>
        <v>0</v>
      </c>
      <c r="BL85" s="23" t="s">
        <v>284</v>
      </c>
      <c r="BM85" s="23" t="s">
        <v>1013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1014</v>
      </c>
      <c r="F86" s="194" t="s">
        <v>1015</v>
      </c>
      <c r="G86" s="195" t="s">
        <v>312</v>
      </c>
      <c r="H86" s="196">
        <v>1</v>
      </c>
      <c r="I86" s="197"/>
      <c r="J86" s="198">
        <f t="shared" si="0"/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17</v>
      </c>
      <c r="BK86" s="203">
        <f t="shared" si="9"/>
        <v>0</v>
      </c>
      <c r="BL86" s="23" t="s">
        <v>284</v>
      </c>
      <c r="BM86" s="23" t="s">
        <v>1016</v>
      </c>
    </row>
    <row r="87" spans="2:65" s="1" customFormat="1" ht="31.5" customHeight="1">
      <c r="B87" s="39"/>
      <c r="C87" s="192" t="s">
        <v>288</v>
      </c>
      <c r="D87" s="192" t="s">
        <v>211</v>
      </c>
      <c r="E87" s="193" t="s">
        <v>1017</v>
      </c>
      <c r="F87" s="194" t="s">
        <v>1018</v>
      </c>
      <c r="G87" s="195" t="s">
        <v>312</v>
      </c>
      <c r="H87" s="196">
        <v>8</v>
      </c>
      <c r="I87" s="197"/>
      <c r="J87" s="198">
        <f t="shared" si="0"/>
        <v>0</v>
      </c>
      <c r="K87" s="194" t="s">
        <v>22</v>
      </c>
      <c r="L87" s="59"/>
      <c r="M87" s="199" t="s">
        <v>22</v>
      </c>
      <c r="N87" s="200" t="s">
        <v>47</v>
      </c>
      <c r="O87" s="40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17</v>
      </c>
      <c r="BK87" s="203">
        <f t="shared" si="9"/>
        <v>0</v>
      </c>
      <c r="BL87" s="23" t="s">
        <v>284</v>
      </c>
      <c r="BM87" s="23" t="s">
        <v>1019</v>
      </c>
    </row>
    <row r="88" spans="2:65" s="1" customFormat="1" ht="31.5" customHeight="1">
      <c r="B88" s="39"/>
      <c r="C88" s="192" t="s">
        <v>279</v>
      </c>
      <c r="D88" s="192" t="s">
        <v>211</v>
      </c>
      <c r="E88" s="193" t="s">
        <v>1020</v>
      </c>
      <c r="F88" s="194" t="s">
        <v>1021</v>
      </c>
      <c r="G88" s="195" t="s">
        <v>312</v>
      </c>
      <c r="H88" s="196">
        <v>8</v>
      </c>
      <c r="I88" s="197"/>
      <c r="J88" s="198">
        <f t="shared" si="0"/>
        <v>0</v>
      </c>
      <c r="K88" s="194" t="s">
        <v>22</v>
      </c>
      <c r="L88" s="59"/>
      <c r="M88" s="199" t="s">
        <v>22</v>
      </c>
      <c r="N88" s="200" t="s">
        <v>47</v>
      </c>
      <c r="O88" s="40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284</v>
      </c>
      <c r="AT88" s="23" t="s">
        <v>211</v>
      </c>
      <c r="AU88" s="23" t="s">
        <v>17</v>
      </c>
      <c r="AY88" s="23" t="s">
        <v>280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17</v>
      </c>
      <c r="BK88" s="203">
        <f t="shared" si="9"/>
        <v>0</v>
      </c>
      <c r="BL88" s="23" t="s">
        <v>284</v>
      </c>
      <c r="BM88" s="23" t="s">
        <v>1022</v>
      </c>
    </row>
    <row r="89" spans="2:65" s="1" customFormat="1" ht="31.5" customHeight="1">
      <c r="B89" s="39"/>
      <c r="C89" s="192" t="s">
        <v>329</v>
      </c>
      <c r="D89" s="192" t="s">
        <v>211</v>
      </c>
      <c r="E89" s="193" t="s">
        <v>1023</v>
      </c>
      <c r="F89" s="194" t="s">
        <v>1024</v>
      </c>
      <c r="G89" s="195" t="s">
        <v>312</v>
      </c>
      <c r="H89" s="196">
        <v>6</v>
      </c>
      <c r="I89" s="197"/>
      <c r="J89" s="198">
        <f t="shared" si="0"/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17</v>
      </c>
      <c r="BK89" s="203">
        <f t="shared" si="9"/>
        <v>0</v>
      </c>
      <c r="BL89" s="23" t="s">
        <v>284</v>
      </c>
      <c r="BM89" s="23" t="s">
        <v>1025</v>
      </c>
    </row>
    <row r="90" spans="2:65" s="1" customFormat="1" ht="31.5" customHeight="1">
      <c r="B90" s="39"/>
      <c r="C90" s="192" t="s">
        <v>333</v>
      </c>
      <c r="D90" s="192" t="s">
        <v>211</v>
      </c>
      <c r="E90" s="193" t="s">
        <v>1026</v>
      </c>
      <c r="F90" s="194" t="s">
        <v>1027</v>
      </c>
      <c r="G90" s="195" t="s">
        <v>312</v>
      </c>
      <c r="H90" s="196">
        <v>4</v>
      </c>
      <c r="I90" s="197"/>
      <c r="J90" s="198">
        <f t="shared" si="0"/>
        <v>0</v>
      </c>
      <c r="K90" s="194" t="s">
        <v>22</v>
      </c>
      <c r="L90" s="59"/>
      <c r="M90" s="199" t="s">
        <v>22</v>
      </c>
      <c r="N90" s="200" t="s">
        <v>47</v>
      </c>
      <c r="O90" s="40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284</v>
      </c>
      <c r="AT90" s="23" t="s">
        <v>211</v>
      </c>
      <c r="AU90" s="23" t="s">
        <v>17</v>
      </c>
      <c r="AY90" s="23" t="s">
        <v>280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17</v>
      </c>
      <c r="BK90" s="203">
        <f t="shared" si="9"/>
        <v>0</v>
      </c>
      <c r="BL90" s="23" t="s">
        <v>284</v>
      </c>
      <c r="BM90" s="23" t="s">
        <v>1028</v>
      </c>
    </row>
    <row r="91" spans="2:65" s="1" customFormat="1" ht="31.5" customHeight="1">
      <c r="B91" s="39"/>
      <c r="C91" s="192" t="s">
        <v>337</v>
      </c>
      <c r="D91" s="192" t="s">
        <v>211</v>
      </c>
      <c r="E91" s="193" t="s">
        <v>1029</v>
      </c>
      <c r="F91" s="194" t="s">
        <v>1030</v>
      </c>
      <c r="G91" s="195" t="s">
        <v>312</v>
      </c>
      <c r="H91" s="196">
        <v>4</v>
      </c>
      <c r="I91" s="197"/>
      <c r="J91" s="198">
        <f t="shared" si="0"/>
        <v>0</v>
      </c>
      <c r="K91" s="194" t="s">
        <v>22</v>
      </c>
      <c r="L91" s="59"/>
      <c r="M91" s="199" t="s">
        <v>22</v>
      </c>
      <c r="N91" s="200" t="s">
        <v>47</v>
      </c>
      <c r="O91" s="40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3" t="s">
        <v>284</v>
      </c>
      <c r="AT91" s="23" t="s">
        <v>211</v>
      </c>
      <c r="AU91" s="23" t="s">
        <v>17</v>
      </c>
      <c r="AY91" s="23" t="s">
        <v>280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3" t="s">
        <v>17</v>
      </c>
      <c r="BK91" s="203">
        <f t="shared" si="9"/>
        <v>0</v>
      </c>
      <c r="BL91" s="23" t="s">
        <v>284</v>
      </c>
      <c r="BM91" s="23" t="s">
        <v>1031</v>
      </c>
    </row>
    <row r="92" spans="2:65" s="1" customFormat="1" ht="31.5" customHeight="1">
      <c r="B92" s="39"/>
      <c r="C92" s="192" t="s">
        <v>341</v>
      </c>
      <c r="D92" s="192" t="s">
        <v>211</v>
      </c>
      <c r="E92" s="193" t="s">
        <v>1032</v>
      </c>
      <c r="F92" s="194" t="s">
        <v>1033</v>
      </c>
      <c r="G92" s="195" t="s">
        <v>312</v>
      </c>
      <c r="H92" s="196">
        <v>4</v>
      </c>
      <c r="I92" s="197"/>
      <c r="J92" s="198">
        <f t="shared" si="0"/>
        <v>0</v>
      </c>
      <c r="K92" s="194" t="s">
        <v>22</v>
      </c>
      <c r="L92" s="59"/>
      <c r="M92" s="199" t="s">
        <v>22</v>
      </c>
      <c r="N92" s="204" t="s">
        <v>47</v>
      </c>
      <c r="O92" s="205"/>
      <c r="P92" s="206">
        <f t="shared" si="1"/>
        <v>0</v>
      </c>
      <c r="Q92" s="206">
        <v>0</v>
      </c>
      <c r="R92" s="206">
        <f t="shared" si="2"/>
        <v>0</v>
      </c>
      <c r="S92" s="206">
        <v>0</v>
      </c>
      <c r="T92" s="207">
        <f t="shared" si="3"/>
        <v>0</v>
      </c>
      <c r="AR92" s="23" t="s">
        <v>284</v>
      </c>
      <c r="AT92" s="23" t="s">
        <v>211</v>
      </c>
      <c r="AU92" s="23" t="s">
        <v>17</v>
      </c>
      <c r="AY92" s="23" t="s">
        <v>280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3" t="s">
        <v>17</v>
      </c>
      <c r="BK92" s="203">
        <f t="shared" si="9"/>
        <v>0</v>
      </c>
      <c r="BL92" s="23" t="s">
        <v>284</v>
      </c>
      <c r="BM92" s="23" t="s">
        <v>1034</v>
      </c>
    </row>
    <row r="93" spans="2:65" s="1" customFormat="1" ht="6.95" customHeight="1">
      <c r="B93" s="54"/>
      <c r="C93" s="55"/>
      <c r="D93" s="55"/>
      <c r="E93" s="55"/>
      <c r="F93" s="55"/>
      <c r="G93" s="55"/>
      <c r="H93" s="55"/>
      <c r="I93" s="146"/>
      <c r="J93" s="55"/>
      <c r="K93" s="55"/>
      <c r="L93" s="59"/>
    </row>
  </sheetData>
  <sheetProtection password="CC35" sheet="1" objects="1" scenarios="1" formatCells="0" formatColumns="0" formatRows="0" sort="0" autoFilter="0"/>
  <autoFilter ref="C82:K92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229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1009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1035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1009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Slaboproud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1009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Slaboproud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1036</v>
      </c>
      <c r="F85" s="194" t="s">
        <v>1037</v>
      </c>
      <c r="G85" s="195" t="s">
        <v>312</v>
      </c>
      <c r="H85" s="196">
        <v>1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1038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1039</v>
      </c>
      <c r="F86" s="194" t="s">
        <v>1040</v>
      </c>
      <c r="G86" s="195" t="s">
        <v>283</v>
      </c>
      <c r="H86" s="196">
        <v>1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1041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231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1009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1042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ROUND(SUM(BE83:BE105), 2)</f>
        <v>0</v>
      </c>
      <c r="G32" s="40"/>
      <c r="H32" s="40"/>
      <c r="I32" s="138">
        <v>0.21</v>
      </c>
      <c r="J32" s="137">
        <f>ROUND(ROUND((SUM(BE83:BE105)),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ROUND(SUM(BF83:BF105), 2)</f>
        <v>0</v>
      </c>
      <c r="G33" s="40"/>
      <c r="H33" s="40"/>
      <c r="I33" s="138">
        <v>0.15</v>
      </c>
      <c r="J33" s="137">
        <f>ROUND(ROUND((SUM(BF83:BF105)),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ROUND(SUM(BG83:BG105),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ROUND(SUM(BH83:BH105),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ROUND(SUM(BI83:BI105),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1009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C - Hromosvody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1009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C - Hromosvody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SUM(P85:P105)</f>
        <v>0</v>
      </c>
      <c r="Q84" s="186"/>
      <c r="R84" s="187">
        <f>SUM(R85:R105)</f>
        <v>0</v>
      </c>
      <c r="S84" s="186"/>
      <c r="T84" s="188">
        <f>SUM(T85:T105)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SUM(BK85:BK105)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1043</v>
      </c>
      <c r="F85" s="194" t="s">
        <v>1044</v>
      </c>
      <c r="G85" s="195" t="s">
        <v>307</v>
      </c>
      <c r="H85" s="196">
        <v>36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1045</v>
      </c>
    </row>
    <row r="86" spans="2:65" s="13" customFormat="1">
      <c r="B86" s="232"/>
      <c r="C86" s="233"/>
      <c r="D86" s="210" t="s">
        <v>299</v>
      </c>
      <c r="E86" s="234" t="s">
        <v>22</v>
      </c>
      <c r="F86" s="235" t="s">
        <v>1046</v>
      </c>
      <c r="G86" s="233"/>
      <c r="H86" s="236" t="s">
        <v>22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299</v>
      </c>
      <c r="AU86" s="242" t="s">
        <v>17</v>
      </c>
      <c r="AV86" s="13" t="s">
        <v>17</v>
      </c>
      <c r="AW86" s="13" t="s">
        <v>39</v>
      </c>
      <c r="AX86" s="13" t="s">
        <v>76</v>
      </c>
      <c r="AY86" s="242" t="s">
        <v>280</v>
      </c>
    </row>
    <row r="87" spans="2:65" s="11" customFormat="1">
      <c r="B87" s="208"/>
      <c r="C87" s="209"/>
      <c r="D87" s="210" t="s">
        <v>299</v>
      </c>
      <c r="E87" s="211" t="s">
        <v>22</v>
      </c>
      <c r="F87" s="212" t="s">
        <v>1047</v>
      </c>
      <c r="G87" s="209"/>
      <c r="H87" s="213">
        <v>36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AT87" s="219" t="s">
        <v>299</v>
      </c>
      <c r="AU87" s="219" t="s">
        <v>17</v>
      </c>
      <c r="AV87" s="11" t="s">
        <v>84</v>
      </c>
      <c r="AW87" s="11" t="s">
        <v>39</v>
      </c>
      <c r="AX87" s="11" t="s">
        <v>76</v>
      </c>
      <c r="AY87" s="219" t="s">
        <v>280</v>
      </c>
    </row>
    <row r="88" spans="2:65" s="12" customFormat="1">
      <c r="B88" s="220"/>
      <c r="C88" s="221"/>
      <c r="D88" s="222" t="s">
        <v>299</v>
      </c>
      <c r="E88" s="223" t="s">
        <v>22</v>
      </c>
      <c r="F88" s="224" t="s">
        <v>301</v>
      </c>
      <c r="G88" s="221"/>
      <c r="H88" s="225">
        <v>36</v>
      </c>
      <c r="I88" s="226"/>
      <c r="J88" s="221"/>
      <c r="K88" s="221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299</v>
      </c>
      <c r="AU88" s="231" t="s">
        <v>17</v>
      </c>
      <c r="AV88" s="12" t="s">
        <v>279</v>
      </c>
      <c r="AW88" s="12" t="s">
        <v>39</v>
      </c>
      <c r="AX88" s="12" t="s">
        <v>17</v>
      </c>
      <c r="AY88" s="231" t="s">
        <v>280</v>
      </c>
    </row>
    <row r="89" spans="2:65" s="1" customFormat="1" ht="31.5" customHeight="1">
      <c r="B89" s="39"/>
      <c r="C89" s="192" t="s">
        <v>84</v>
      </c>
      <c r="D89" s="192" t="s">
        <v>211</v>
      </c>
      <c r="E89" s="193" t="s">
        <v>1048</v>
      </c>
      <c r="F89" s="194" t="s">
        <v>1049</v>
      </c>
      <c r="G89" s="195" t="s">
        <v>307</v>
      </c>
      <c r="H89" s="196">
        <v>48</v>
      </c>
      <c r="I89" s="197"/>
      <c r="J89" s="198">
        <f>ROUND(I89*H89,1)</f>
        <v>0</v>
      </c>
      <c r="K89" s="194" t="s">
        <v>22</v>
      </c>
      <c r="L89" s="59"/>
      <c r="M89" s="199" t="s">
        <v>22</v>
      </c>
      <c r="N89" s="200" t="s">
        <v>47</v>
      </c>
      <c r="O89" s="40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284</v>
      </c>
      <c r="AT89" s="23" t="s">
        <v>211</v>
      </c>
      <c r="AU89" s="23" t="s">
        <v>17</v>
      </c>
      <c r="AY89" s="23" t="s">
        <v>280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17</v>
      </c>
      <c r="BK89" s="203">
        <f>ROUND(I89*H89,1)</f>
        <v>0</v>
      </c>
      <c r="BL89" s="23" t="s">
        <v>284</v>
      </c>
      <c r="BM89" s="23" t="s">
        <v>1050</v>
      </c>
    </row>
    <row r="90" spans="2:65" s="13" customFormat="1">
      <c r="B90" s="232"/>
      <c r="C90" s="233"/>
      <c r="D90" s="210" t="s">
        <v>299</v>
      </c>
      <c r="E90" s="234" t="s">
        <v>22</v>
      </c>
      <c r="F90" s="235" t="s">
        <v>1007</v>
      </c>
      <c r="G90" s="233"/>
      <c r="H90" s="236" t="s">
        <v>22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299</v>
      </c>
      <c r="AU90" s="242" t="s">
        <v>17</v>
      </c>
      <c r="AV90" s="13" t="s">
        <v>17</v>
      </c>
      <c r="AW90" s="13" t="s">
        <v>39</v>
      </c>
      <c r="AX90" s="13" t="s">
        <v>76</v>
      </c>
      <c r="AY90" s="242" t="s">
        <v>280</v>
      </c>
    </row>
    <row r="91" spans="2:65" s="11" customFormat="1">
      <c r="B91" s="208"/>
      <c r="C91" s="209"/>
      <c r="D91" s="210" t="s">
        <v>299</v>
      </c>
      <c r="E91" s="211" t="s">
        <v>22</v>
      </c>
      <c r="F91" s="212" t="s">
        <v>1051</v>
      </c>
      <c r="G91" s="209"/>
      <c r="H91" s="213">
        <v>48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299</v>
      </c>
      <c r="AU91" s="219" t="s">
        <v>17</v>
      </c>
      <c r="AV91" s="11" t="s">
        <v>84</v>
      </c>
      <c r="AW91" s="11" t="s">
        <v>39</v>
      </c>
      <c r="AX91" s="11" t="s">
        <v>76</v>
      </c>
      <c r="AY91" s="219" t="s">
        <v>280</v>
      </c>
    </row>
    <row r="92" spans="2:65" s="12" customFormat="1">
      <c r="B92" s="220"/>
      <c r="C92" s="221"/>
      <c r="D92" s="222" t="s">
        <v>299</v>
      </c>
      <c r="E92" s="223" t="s">
        <v>22</v>
      </c>
      <c r="F92" s="224" t="s">
        <v>301</v>
      </c>
      <c r="G92" s="221"/>
      <c r="H92" s="225">
        <v>48</v>
      </c>
      <c r="I92" s="226"/>
      <c r="J92" s="221"/>
      <c r="K92" s="221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299</v>
      </c>
      <c r="AU92" s="231" t="s">
        <v>17</v>
      </c>
      <c r="AV92" s="12" t="s">
        <v>279</v>
      </c>
      <c r="AW92" s="12" t="s">
        <v>39</v>
      </c>
      <c r="AX92" s="12" t="s">
        <v>17</v>
      </c>
      <c r="AY92" s="231" t="s">
        <v>280</v>
      </c>
    </row>
    <row r="93" spans="2:65" s="1" customFormat="1" ht="31.5" customHeight="1">
      <c r="B93" s="39"/>
      <c r="C93" s="192" t="s">
        <v>288</v>
      </c>
      <c r="D93" s="192" t="s">
        <v>211</v>
      </c>
      <c r="E93" s="193" t="s">
        <v>1052</v>
      </c>
      <c r="F93" s="194" t="s">
        <v>1053</v>
      </c>
      <c r="G93" s="195" t="s">
        <v>307</v>
      </c>
      <c r="H93" s="196">
        <v>60</v>
      </c>
      <c r="I93" s="197"/>
      <c r="J93" s="198">
        <f>ROUND(I93*H93,1)</f>
        <v>0</v>
      </c>
      <c r="K93" s="194" t="s">
        <v>22</v>
      </c>
      <c r="L93" s="59"/>
      <c r="M93" s="199" t="s">
        <v>22</v>
      </c>
      <c r="N93" s="200" t="s">
        <v>47</v>
      </c>
      <c r="O93" s="40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284</v>
      </c>
      <c r="AT93" s="23" t="s">
        <v>211</v>
      </c>
      <c r="AU93" s="23" t="s">
        <v>17</v>
      </c>
      <c r="AY93" s="23" t="s">
        <v>280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17</v>
      </c>
      <c r="BK93" s="203">
        <f>ROUND(I93*H93,1)</f>
        <v>0</v>
      </c>
      <c r="BL93" s="23" t="s">
        <v>284</v>
      </c>
      <c r="BM93" s="23" t="s">
        <v>1054</v>
      </c>
    </row>
    <row r="94" spans="2:65" s="13" customFormat="1">
      <c r="B94" s="232"/>
      <c r="C94" s="233"/>
      <c r="D94" s="210" t="s">
        <v>299</v>
      </c>
      <c r="E94" s="234" t="s">
        <v>22</v>
      </c>
      <c r="F94" s="235" t="s">
        <v>1055</v>
      </c>
      <c r="G94" s="233"/>
      <c r="H94" s="236" t="s">
        <v>22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299</v>
      </c>
      <c r="AU94" s="242" t="s">
        <v>17</v>
      </c>
      <c r="AV94" s="13" t="s">
        <v>17</v>
      </c>
      <c r="AW94" s="13" t="s">
        <v>39</v>
      </c>
      <c r="AX94" s="13" t="s">
        <v>76</v>
      </c>
      <c r="AY94" s="242" t="s">
        <v>280</v>
      </c>
    </row>
    <row r="95" spans="2:65" s="11" customFormat="1">
      <c r="B95" s="208"/>
      <c r="C95" s="209"/>
      <c r="D95" s="210" t="s">
        <v>299</v>
      </c>
      <c r="E95" s="211" t="s">
        <v>22</v>
      </c>
      <c r="F95" s="212" t="s">
        <v>1056</v>
      </c>
      <c r="G95" s="209"/>
      <c r="H95" s="213">
        <v>60</v>
      </c>
      <c r="I95" s="214"/>
      <c r="J95" s="209"/>
      <c r="K95" s="209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299</v>
      </c>
      <c r="AU95" s="219" t="s">
        <v>17</v>
      </c>
      <c r="AV95" s="11" t="s">
        <v>84</v>
      </c>
      <c r="AW95" s="11" t="s">
        <v>39</v>
      </c>
      <c r="AX95" s="11" t="s">
        <v>76</v>
      </c>
      <c r="AY95" s="219" t="s">
        <v>280</v>
      </c>
    </row>
    <row r="96" spans="2:65" s="12" customFormat="1">
      <c r="B96" s="220"/>
      <c r="C96" s="221"/>
      <c r="D96" s="222" t="s">
        <v>299</v>
      </c>
      <c r="E96" s="223" t="s">
        <v>22</v>
      </c>
      <c r="F96" s="224" t="s">
        <v>301</v>
      </c>
      <c r="G96" s="221"/>
      <c r="H96" s="225">
        <v>60</v>
      </c>
      <c r="I96" s="226"/>
      <c r="J96" s="221"/>
      <c r="K96" s="221"/>
      <c r="L96" s="227"/>
      <c r="M96" s="228"/>
      <c r="N96" s="229"/>
      <c r="O96" s="229"/>
      <c r="P96" s="229"/>
      <c r="Q96" s="229"/>
      <c r="R96" s="229"/>
      <c r="S96" s="229"/>
      <c r="T96" s="230"/>
      <c r="AT96" s="231" t="s">
        <v>299</v>
      </c>
      <c r="AU96" s="231" t="s">
        <v>17</v>
      </c>
      <c r="AV96" s="12" t="s">
        <v>279</v>
      </c>
      <c r="AW96" s="12" t="s">
        <v>39</v>
      </c>
      <c r="AX96" s="12" t="s">
        <v>17</v>
      </c>
      <c r="AY96" s="231" t="s">
        <v>280</v>
      </c>
    </row>
    <row r="97" spans="2:65" s="1" customFormat="1" ht="31.5" customHeight="1">
      <c r="B97" s="39"/>
      <c r="C97" s="192" t="s">
        <v>279</v>
      </c>
      <c r="D97" s="192" t="s">
        <v>211</v>
      </c>
      <c r="E97" s="193" t="s">
        <v>1057</v>
      </c>
      <c r="F97" s="194" t="s">
        <v>1058</v>
      </c>
      <c r="G97" s="195" t="s">
        <v>307</v>
      </c>
      <c r="H97" s="196">
        <v>48</v>
      </c>
      <c r="I97" s="197"/>
      <c r="J97" s="198">
        <f>ROUND(I97*H97,1)</f>
        <v>0</v>
      </c>
      <c r="K97" s="194" t="s">
        <v>22</v>
      </c>
      <c r="L97" s="59"/>
      <c r="M97" s="199" t="s">
        <v>22</v>
      </c>
      <c r="N97" s="200" t="s">
        <v>47</v>
      </c>
      <c r="O97" s="40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284</v>
      </c>
      <c r="AT97" s="23" t="s">
        <v>211</v>
      </c>
      <c r="AU97" s="23" t="s">
        <v>17</v>
      </c>
      <c r="AY97" s="23" t="s">
        <v>280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17</v>
      </c>
      <c r="BK97" s="203">
        <f>ROUND(I97*H97,1)</f>
        <v>0</v>
      </c>
      <c r="BL97" s="23" t="s">
        <v>284</v>
      </c>
      <c r="BM97" s="23" t="s">
        <v>1059</v>
      </c>
    </row>
    <row r="98" spans="2:65" s="13" customFormat="1">
      <c r="B98" s="232"/>
      <c r="C98" s="233"/>
      <c r="D98" s="210" t="s">
        <v>299</v>
      </c>
      <c r="E98" s="234" t="s">
        <v>22</v>
      </c>
      <c r="F98" s="235" t="s">
        <v>1055</v>
      </c>
      <c r="G98" s="233"/>
      <c r="H98" s="236" t="s">
        <v>22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299</v>
      </c>
      <c r="AU98" s="242" t="s">
        <v>17</v>
      </c>
      <c r="AV98" s="13" t="s">
        <v>17</v>
      </c>
      <c r="AW98" s="13" t="s">
        <v>39</v>
      </c>
      <c r="AX98" s="13" t="s">
        <v>76</v>
      </c>
      <c r="AY98" s="242" t="s">
        <v>280</v>
      </c>
    </row>
    <row r="99" spans="2:65" s="11" customFormat="1">
      <c r="B99" s="208"/>
      <c r="C99" s="209"/>
      <c r="D99" s="210" t="s">
        <v>299</v>
      </c>
      <c r="E99" s="211" t="s">
        <v>22</v>
      </c>
      <c r="F99" s="212" t="s">
        <v>1060</v>
      </c>
      <c r="G99" s="209"/>
      <c r="H99" s="213">
        <v>48</v>
      </c>
      <c r="I99" s="214"/>
      <c r="J99" s="209"/>
      <c r="K99" s="209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299</v>
      </c>
      <c r="AU99" s="219" t="s">
        <v>17</v>
      </c>
      <c r="AV99" s="11" t="s">
        <v>84</v>
      </c>
      <c r="AW99" s="11" t="s">
        <v>39</v>
      </c>
      <c r="AX99" s="11" t="s">
        <v>76</v>
      </c>
      <c r="AY99" s="219" t="s">
        <v>280</v>
      </c>
    </row>
    <row r="100" spans="2:65" s="12" customFormat="1">
      <c r="B100" s="220"/>
      <c r="C100" s="221"/>
      <c r="D100" s="222" t="s">
        <v>299</v>
      </c>
      <c r="E100" s="223" t="s">
        <v>22</v>
      </c>
      <c r="F100" s="224" t="s">
        <v>301</v>
      </c>
      <c r="G100" s="221"/>
      <c r="H100" s="225">
        <v>48</v>
      </c>
      <c r="I100" s="226"/>
      <c r="J100" s="221"/>
      <c r="K100" s="221"/>
      <c r="L100" s="227"/>
      <c r="M100" s="228"/>
      <c r="N100" s="229"/>
      <c r="O100" s="229"/>
      <c r="P100" s="229"/>
      <c r="Q100" s="229"/>
      <c r="R100" s="229"/>
      <c r="S100" s="229"/>
      <c r="T100" s="230"/>
      <c r="AT100" s="231" t="s">
        <v>299</v>
      </c>
      <c r="AU100" s="231" t="s">
        <v>17</v>
      </c>
      <c r="AV100" s="12" t="s">
        <v>279</v>
      </c>
      <c r="AW100" s="12" t="s">
        <v>39</v>
      </c>
      <c r="AX100" s="12" t="s">
        <v>17</v>
      </c>
      <c r="AY100" s="231" t="s">
        <v>280</v>
      </c>
    </row>
    <row r="101" spans="2:65" s="1" customFormat="1" ht="31.5" customHeight="1">
      <c r="B101" s="39"/>
      <c r="C101" s="192" t="s">
        <v>329</v>
      </c>
      <c r="D101" s="192" t="s">
        <v>211</v>
      </c>
      <c r="E101" s="193" t="s">
        <v>1061</v>
      </c>
      <c r="F101" s="194" t="s">
        <v>1062</v>
      </c>
      <c r="G101" s="195" t="s">
        <v>307</v>
      </c>
      <c r="H101" s="196">
        <v>20</v>
      </c>
      <c r="I101" s="197"/>
      <c r="J101" s="198">
        <f>ROUND(I101*H101,1)</f>
        <v>0</v>
      </c>
      <c r="K101" s="194" t="s">
        <v>22</v>
      </c>
      <c r="L101" s="59"/>
      <c r="M101" s="199" t="s">
        <v>22</v>
      </c>
      <c r="N101" s="200" t="s">
        <v>47</v>
      </c>
      <c r="O101" s="40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284</v>
      </c>
      <c r="AT101" s="23" t="s">
        <v>211</v>
      </c>
      <c r="AU101" s="23" t="s">
        <v>17</v>
      </c>
      <c r="AY101" s="23" t="s">
        <v>280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17</v>
      </c>
      <c r="BK101" s="203">
        <f>ROUND(I101*H101,1)</f>
        <v>0</v>
      </c>
      <c r="BL101" s="23" t="s">
        <v>284</v>
      </c>
      <c r="BM101" s="23" t="s">
        <v>1063</v>
      </c>
    </row>
    <row r="102" spans="2:65" s="13" customFormat="1">
      <c r="B102" s="232"/>
      <c r="C102" s="233"/>
      <c r="D102" s="210" t="s">
        <v>299</v>
      </c>
      <c r="E102" s="234" t="s">
        <v>22</v>
      </c>
      <c r="F102" s="235" t="s">
        <v>1046</v>
      </c>
      <c r="G102" s="233"/>
      <c r="H102" s="236" t="s">
        <v>22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299</v>
      </c>
      <c r="AU102" s="242" t="s">
        <v>17</v>
      </c>
      <c r="AV102" s="13" t="s">
        <v>17</v>
      </c>
      <c r="AW102" s="13" t="s">
        <v>39</v>
      </c>
      <c r="AX102" s="13" t="s">
        <v>76</v>
      </c>
      <c r="AY102" s="242" t="s">
        <v>280</v>
      </c>
    </row>
    <row r="103" spans="2:65" s="11" customFormat="1">
      <c r="B103" s="208"/>
      <c r="C103" s="209"/>
      <c r="D103" s="210" t="s">
        <v>299</v>
      </c>
      <c r="E103" s="211" t="s">
        <v>22</v>
      </c>
      <c r="F103" s="212" t="s">
        <v>1064</v>
      </c>
      <c r="G103" s="209"/>
      <c r="H103" s="213">
        <v>20</v>
      </c>
      <c r="I103" s="214"/>
      <c r="J103" s="209"/>
      <c r="K103" s="209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299</v>
      </c>
      <c r="AU103" s="219" t="s">
        <v>17</v>
      </c>
      <c r="AV103" s="11" t="s">
        <v>84</v>
      </c>
      <c r="AW103" s="11" t="s">
        <v>39</v>
      </c>
      <c r="AX103" s="11" t="s">
        <v>76</v>
      </c>
      <c r="AY103" s="219" t="s">
        <v>280</v>
      </c>
    </row>
    <row r="104" spans="2:65" s="12" customFormat="1">
      <c r="B104" s="220"/>
      <c r="C104" s="221"/>
      <c r="D104" s="222" t="s">
        <v>299</v>
      </c>
      <c r="E104" s="223" t="s">
        <v>22</v>
      </c>
      <c r="F104" s="224" t="s">
        <v>301</v>
      </c>
      <c r="G104" s="221"/>
      <c r="H104" s="225">
        <v>20</v>
      </c>
      <c r="I104" s="226"/>
      <c r="J104" s="221"/>
      <c r="K104" s="221"/>
      <c r="L104" s="227"/>
      <c r="M104" s="228"/>
      <c r="N104" s="229"/>
      <c r="O104" s="229"/>
      <c r="P104" s="229"/>
      <c r="Q104" s="229"/>
      <c r="R104" s="229"/>
      <c r="S104" s="229"/>
      <c r="T104" s="230"/>
      <c r="AT104" s="231" t="s">
        <v>299</v>
      </c>
      <c r="AU104" s="231" t="s">
        <v>17</v>
      </c>
      <c r="AV104" s="12" t="s">
        <v>279</v>
      </c>
      <c r="AW104" s="12" t="s">
        <v>39</v>
      </c>
      <c r="AX104" s="12" t="s">
        <v>17</v>
      </c>
      <c r="AY104" s="231" t="s">
        <v>280</v>
      </c>
    </row>
    <row r="105" spans="2:65" s="1" customFormat="1" ht="31.5" customHeight="1">
      <c r="B105" s="39"/>
      <c r="C105" s="192" t="s">
        <v>333</v>
      </c>
      <c r="D105" s="192" t="s">
        <v>211</v>
      </c>
      <c r="E105" s="193" t="s">
        <v>1065</v>
      </c>
      <c r="F105" s="194" t="s">
        <v>1066</v>
      </c>
      <c r="G105" s="195" t="s">
        <v>283</v>
      </c>
      <c r="H105" s="196">
        <v>1</v>
      </c>
      <c r="I105" s="197"/>
      <c r="J105" s="198">
        <f>ROUND(I105*H105,1)</f>
        <v>0</v>
      </c>
      <c r="K105" s="194" t="s">
        <v>22</v>
      </c>
      <c r="L105" s="59"/>
      <c r="M105" s="199" t="s">
        <v>22</v>
      </c>
      <c r="N105" s="204" t="s">
        <v>47</v>
      </c>
      <c r="O105" s="205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AR105" s="23" t="s">
        <v>284</v>
      </c>
      <c r="AT105" s="23" t="s">
        <v>211</v>
      </c>
      <c r="AU105" s="23" t="s">
        <v>17</v>
      </c>
      <c r="AY105" s="23" t="s">
        <v>280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17</v>
      </c>
      <c r="BK105" s="203">
        <f>ROUND(I105*H105,1)</f>
        <v>0</v>
      </c>
      <c r="BL105" s="23" t="s">
        <v>284</v>
      </c>
      <c r="BM105" s="23" t="s">
        <v>1067</v>
      </c>
    </row>
    <row r="106" spans="2:65" s="1" customFormat="1" ht="6.95" customHeight="1">
      <c r="B106" s="54"/>
      <c r="C106" s="55"/>
      <c r="D106" s="55"/>
      <c r="E106" s="55"/>
      <c r="F106" s="55"/>
      <c r="G106" s="55"/>
      <c r="H106" s="55"/>
      <c r="I106" s="146"/>
      <c r="J106" s="55"/>
      <c r="K106" s="55"/>
      <c r="L106" s="59"/>
    </row>
  </sheetData>
  <sheetProtection password="CC35" sheet="1" objects="1" scenarios="1" formatCells="0" formatColumns="0" formatRows="0" sort="0" autoFilter="0"/>
  <autoFilter ref="C82:K10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236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1068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1069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48.75" customHeight="1">
      <c r="B26" s="128"/>
      <c r="C26" s="129"/>
      <c r="D26" s="129"/>
      <c r="E26" s="368" t="s">
        <v>1070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1068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Regulace stáv. prvků ÚT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1068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Regulace stáv. prvků ÚT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1071</v>
      </c>
      <c r="F85" s="194" t="s">
        <v>1072</v>
      </c>
      <c r="G85" s="195" t="s">
        <v>312</v>
      </c>
      <c r="H85" s="196">
        <v>70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1073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1074</v>
      </c>
      <c r="F86" s="194" t="s">
        <v>1075</v>
      </c>
      <c r="G86" s="195" t="s">
        <v>312</v>
      </c>
      <c r="H86" s="196">
        <v>70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1076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241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1077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1078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1077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Lešení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1077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Lešení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1079</v>
      </c>
      <c r="F85" s="194" t="s">
        <v>1080</v>
      </c>
      <c r="G85" s="195" t="s">
        <v>297</v>
      </c>
      <c r="H85" s="196">
        <v>2105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1081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1082</v>
      </c>
      <c r="F86" s="194" t="s">
        <v>1083</v>
      </c>
      <c r="G86" s="195" t="s">
        <v>1084</v>
      </c>
      <c r="H86" s="196">
        <v>15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1085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243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1077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1086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1077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B - Ochrana a úpravy vzrostlé zeleně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1077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B - Ochrana a úpravy vzrostlé zeleně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1087</v>
      </c>
      <c r="F85" s="194" t="s">
        <v>1088</v>
      </c>
      <c r="G85" s="195" t="s">
        <v>283</v>
      </c>
      <c r="H85" s="196">
        <v>1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1089</v>
      </c>
    </row>
    <row r="86" spans="2:65" s="1" customFormat="1" ht="44.25" customHeight="1">
      <c r="B86" s="39"/>
      <c r="C86" s="192" t="s">
        <v>84</v>
      </c>
      <c r="D86" s="192" t="s">
        <v>211</v>
      </c>
      <c r="E86" s="193" t="s">
        <v>1090</v>
      </c>
      <c r="F86" s="194" t="s">
        <v>1091</v>
      </c>
      <c r="G86" s="195" t="s">
        <v>283</v>
      </c>
      <c r="H86" s="196">
        <v>1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1092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245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1077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1093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574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34.5" customHeight="1">
      <c r="B26" s="128"/>
      <c r="C26" s="129"/>
      <c r="D26" s="129"/>
      <c r="E26" s="368" t="s">
        <v>1094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ROUND(SUM(BE83:BE87), 2)</f>
        <v>0</v>
      </c>
      <c r="G32" s="40"/>
      <c r="H32" s="40"/>
      <c r="I32" s="138">
        <v>0.21</v>
      </c>
      <c r="J32" s="137">
        <f>ROUND(ROUND((SUM(BE83:BE87)),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ROUND(SUM(BF83:BF87), 2)</f>
        <v>0</v>
      </c>
      <c r="G33" s="40"/>
      <c r="H33" s="40"/>
      <c r="I33" s="138">
        <v>0.15</v>
      </c>
      <c r="J33" s="137">
        <f>ROUND(ROUND((SUM(BF83:BF87)),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1077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C - Ostatní práce a konstrukce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DOPLNIT ! ! !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1077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C - Ostatní práce a konstrukce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DOPLNIT ! ! !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SUM(P85:P87)</f>
        <v>0</v>
      </c>
      <c r="Q84" s="186"/>
      <c r="R84" s="187">
        <f>SUM(R85:R87)</f>
        <v>0</v>
      </c>
      <c r="S84" s="186"/>
      <c r="T84" s="188">
        <f>SUM(T85:T87)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SUM(BK85:BK87)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1095</v>
      </c>
      <c r="F85" s="194" t="s">
        <v>1096</v>
      </c>
      <c r="G85" s="195" t="s">
        <v>283</v>
      </c>
      <c r="H85" s="196">
        <v>1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1097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1098</v>
      </c>
      <c r="F86" s="194" t="s">
        <v>1099</v>
      </c>
      <c r="G86" s="195" t="s">
        <v>283</v>
      </c>
      <c r="H86" s="196">
        <v>1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1100</v>
      </c>
    </row>
    <row r="87" spans="2:65" s="1" customFormat="1" ht="22.5" customHeight="1">
      <c r="B87" s="39"/>
      <c r="C87" s="192" t="s">
        <v>288</v>
      </c>
      <c r="D87" s="192" t="s">
        <v>211</v>
      </c>
      <c r="E87" s="193" t="s">
        <v>1101</v>
      </c>
      <c r="F87" s="194" t="s">
        <v>1102</v>
      </c>
      <c r="G87" s="195" t="s">
        <v>283</v>
      </c>
      <c r="H87" s="196">
        <v>1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4" t="s">
        <v>47</v>
      </c>
      <c r="O87" s="20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1103</v>
      </c>
    </row>
    <row r="88" spans="2:65" s="1" customFormat="1" ht="6.95" customHeight="1">
      <c r="B88" s="54"/>
      <c r="C88" s="55"/>
      <c r="D88" s="55"/>
      <c r="E88" s="55"/>
      <c r="F88" s="55"/>
      <c r="G88" s="55"/>
      <c r="H88" s="55"/>
      <c r="I88" s="146"/>
      <c r="J88" s="55"/>
      <c r="K88" s="55"/>
      <c r="L88" s="59"/>
    </row>
  </sheetData>
  <sheetProtection password="CC35" sheet="1" objects="1" scenarios="1" formatCells="0" formatColumns="0" formatRows="0" sort="0" autoFilter="0"/>
  <autoFilter ref="C82:K87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ht="37.5" customHeight="1"/>
    <row r="2" spans="2:1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4" customFormat="1" ht="45" customHeight="1">
      <c r="B3" s="259"/>
      <c r="C3" s="384" t="s">
        <v>1104</v>
      </c>
      <c r="D3" s="384"/>
      <c r="E3" s="384"/>
      <c r="F3" s="384"/>
      <c r="G3" s="384"/>
      <c r="H3" s="384"/>
      <c r="I3" s="384"/>
      <c r="J3" s="384"/>
      <c r="K3" s="260"/>
    </row>
    <row r="4" spans="2:11" ht="25.5" customHeight="1">
      <c r="B4" s="261"/>
      <c r="C4" s="385" t="s">
        <v>1105</v>
      </c>
      <c r="D4" s="385"/>
      <c r="E4" s="385"/>
      <c r="F4" s="385"/>
      <c r="G4" s="385"/>
      <c r="H4" s="385"/>
      <c r="I4" s="385"/>
      <c r="J4" s="385"/>
      <c r="K4" s="262"/>
    </row>
    <row r="5" spans="2:1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>
      <c r="B6" s="261"/>
      <c r="C6" s="383" t="s">
        <v>1106</v>
      </c>
      <c r="D6" s="383"/>
      <c r="E6" s="383"/>
      <c r="F6" s="383"/>
      <c r="G6" s="383"/>
      <c r="H6" s="383"/>
      <c r="I6" s="383"/>
      <c r="J6" s="383"/>
      <c r="K6" s="262"/>
    </row>
    <row r="7" spans="2:11" ht="15" customHeight="1">
      <c r="B7" s="265"/>
      <c r="C7" s="383" t="s">
        <v>1107</v>
      </c>
      <c r="D7" s="383"/>
      <c r="E7" s="383"/>
      <c r="F7" s="383"/>
      <c r="G7" s="383"/>
      <c r="H7" s="383"/>
      <c r="I7" s="383"/>
      <c r="J7" s="383"/>
      <c r="K7" s="262"/>
    </row>
    <row r="8" spans="2:1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ht="15" customHeight="1">
      <c r="B9" s="265"/>
      <c r="C9" s="383" t="s">
        <v>1108</v>
      </c>
      <c r="D9" s="383"/>
      <c r="E9" s="383"/>
      <c r="F9" s="383"/>
      <c r="G9" s="383"/>
      <c r="H9" s="383"/>
      <c r="I9" s="383"/>
      <c r="J9" s="383"/>
      <c r="K9" s="262"/>
    </row>
    <row r="10" spans="2:11" ht="15" customHeight="1">
      <c r="B10" s="265"/>
      <c r="C10" s="264"/>
      <c r="D10" s="383" t="s">
        <v>1109</v>
      </c>
      <c r="E10" s="383"/>
      <c r="F10" s="383"/>
      <c r="G10" s="383"/>
      <c r="H10" s="383"/>
      <c r="I10" s="383"/>
      <c r="J10" s="383"/>
      <c r="K10" s="262"/>
    </row>
    <row r="11" spans="2:11" ht="15" customHeight="1">
      <c r="B11" s="265"/>
      <c r="C11" s="266"/>
      <c r="D11" s="383" t="s">
        <v>1110</v>
      </c>
      <c r="E11" s="383"/>
      <c r="F11" s="383"/>
      <c r="G11" s="383"/>
      <c r="H11" s="383"/>
      <c r="I11" s="383"/>
      <c r="J11" s="383"/>
      <c r="K11" s="262"/>
    </row>
    <row r="12" spans="2:11" ht="12.75" customHeight="1">
      <c r="B12" s="265"/>
      <c r="C12" s="266"/>
      <c r="D12" s="266"/>
      <c r="E12" s="266"/>
      <c r="F12" s="266"/>
      <c r="G12" s="266"/>
      <c r="H12" s="266"/>
      <c r="I12" s="266"/>
      <c r="J12" s="266"/>
      <c r="K12" s="262"/>
    </row>
    <row r="13" spans="2:11" ht="15" customHeight="1">
      <c r="B13" s="265"/>
      <c r="C13" s="266"/>
      <c r="D13" s="383" t="s">
        <v>1111</v>
      </c>
      <c r="E13" s="383"/>
      <c r="F13" s="383"/>
      <c r="G13" s="383"/>
      <c r="H13" s="383"/>
      <c r="I13" s="383"/>
      <c r="J13" s="383"/>
      <c r="K13" s="262"/>
    </row>
    <row r="14" spans="2:11" ht="15" customHeight="1">
      <c r="B14" s="265"/>
      <c r="C14" s="266"/>
      <c r="D14" s="383" t="s">
        <v>1112</v>
      </c>
      <c r="E14" s="383"/>
      <c r="F14" s="383"/>
      <c r="G14" s="383"/>
      <c r="H14" s="383"/>
      <c r="I14" s="383"/>
      <c r="J14" s="383"/>
      <c r="K14" s="262"/>
    </row>
    <row r="15" spans="2:11" ht="15" customHeight="1">
      <c r="B15" s="265"/>
      <c r="C15" s="266"/>
      <c r="D15" s="383" t="s">
        <v>1113</v>
      </c>
      <c r="E15" s="383"/>
      <c r="F15" s="383"/>
      <c r="G15" s="383"/>
      <c r="H15" s="383"/>
      <c r="I15" s="383"/>
      <c r="J15" s="383"/>
      <c r="K15" s="262"/>
    </row>
    <row r="16" spans="2:11" ht="15" customHeight="1">
      <c r="B16" s="265"/>
      <c r="C16" s="266"/>
      <c r="D16" s="266"/>
      <c r="E16" s="267" t="s">
        <v>82</v>
      </c>
      <c r="F16" s="383" t="s">
        <v>1114</v>
      </c>
      <c r="G16" s="383"/>
      <c r="H16" s="383"/>
      <c r="I16" s="383"/>
      <c r="J16" s="383"/>
      <c r="K16" s="262"/>
    </row>
    <row r="17" spans="2:11" ht="15" customHeight="1">
      <c r="B17" s="265"/>
      <c r="C17" s="266"/>
      <c r="D17" s="266"/>
      <c r="E17" s="267" t="s">
        <v>1115</v>
      </c>
      <c r="F17" s="383" t="s">
        <v>1116</v>
      </c>
      <c r="G17" s="383"/>
      <c r="H17" s="383"/>
      <c r="I17" s="383"/>
      <c r="J17" s="383"/>
      <c r="K17" s="262"/>
    </row>
    <row r="18" spans="2:11" ht="15" customHeight="1">
      <c r="B18" s="265"/>
      <c r="C18" s="266"/>
      <c r="D18" s="266"/>
      <c r="E18" s="267" t="s">
        <v>1117</v>
      </c>
      <c r="F18" s="383" t="s">
        <v>1118</v>
      </c>
      <c r="G18" s="383"/>
      <c r="H18" s="383"/>
      <c r="I18" s="383"/>
      <c r="J18" s="383"/>
      <c r="K18" s="262"/>
    </row>
    <row r="19" spans="2:11" ht="15" customHeight="1">
      <c r="B19" s="265"/>
      <c r="C19" s="266"/>
      <c r="D19" s="266"/>
      <c r="E19" s="267" t="s">
        <v>1119</v>
      </c>
      <c r="F19" s="383" t="s">
        <v>1120</v>
      </c>
      <c r="G19" s="383"/>
      <c r="H19" s="383"/>
      <c r="I19" s="383"/>
      <c r="J19" s="383"/>
      <c r="K19" s="262"/>
    </row>
    <row r="20" spans="2:11" ht="15" customHeight="1">
      <c r="B20" s="265"/>
      <c r="C20" s="266"/>
      <c r="D20" s="266"/>
      <c r="E20" s="267" t="s">
        <v>277</v>
      </c>
      <c r="F20" s="383" t="s">
        <v>278</v>
      </c>
      <c r="G20" s="383"/>
      <c r="H20" s="383"/>
      <c r="I20" s="383"/>
      <c r="J20" s="383"/>
      <c r="K20" s="262"/>
    </row>
    <row r="21" spans="2:11" ht="15" customHeight="1">
      <c r="B21" s="265"/>
      <c r="C21" s="266"/>
      <c r="D21" s="266"/>
      <c r="E21" s="267" t="s">
        <v>88</v>
      </c>
      <c r="F21" s="383" t="s">
        <v>1121</v>
      </c>
      <c r="G21" s="383"/>
      <c r="H21" s="383"/>
      <c r="I21" s="383"/>
      <c r="J21" s="383"/>
      <c r="K21" s="262"/>
    </row>
    <row r="22" spans="2:11" ht="12.75" customHeight="1">
      <c r="B22" s="265"/>
      <c r="C22" s="266"/>
      <c r="D22" s="266"/>
      <c r="E22" s="266"/>
      <c r="F22" s="266"/>
      <c r="G22" s="266"/>
      <c r="H22" s="266"/>
      <c r="I22" s="266"/>
      <c r="J22" s="266"/>
      <c r="K22" s="262"/>
    </row>
    <row r="23" spans="2:11" ht="15" customHeight="1">
      <c r="B23" s="265"/>
      <c r="C23" s="383" t="s">
        <v>1122</v>
      </c>
      <c r="D23" s="383"/>
      <c r="E23" s="383"/>
      <c r="F23" s="383"/>
      <c r="G23" s="383"/>
      <c r="H23" s="383"/>
      <c r="I23" s="383"/>
      <c r="J23" s="383"/>
      <c r="K23" s="262"/>
    </row>
    <row r="24" spans="2:11" ht="15" customHeight="1">
      <c r="B24" s="265"/>
      <c r="C24" s="383" t="s">
        <v>1123</v>
      </c>
      <c r="D24" s="383"/>
      <c r="E24" s="383"/>
      <c r="F24" s="383"/>
      <c r="G24" s="383"/>
      <c r="H24" s="383"/>
      <c r="I24" s="383"/>
      <c r="J24" s="383"/>
      <c r="K24" s="262"/>
    </row>
    <row r="25" spans="2:11" ht="15" customHeight="1">
      <c r="B25" s="265"/>
      <c r="C25" s="264"/>
      <c r="D25" s="383" t="s">
        <v>1124</v>
      </c>
      <c r="E25" s="383"/>
      <c r="F25" s="383"/>
      <c r="G25" s="383"/>
      <c r="H25" s="383"/>
      <c r="I25" s="383"/>
      <c r="J25" s="383"/>
      <c r="K25" s="262"/>
    </row>
    <row r="26" spans="2:11" ht="15" customHeight="1">
      <c r="B26" s="265"/>
      <c r="C26" s="266"/>
      <c r="D26" s="383" t="s">
        <v>1125</v>
      </c>
      <c r="E26" s="383"/>
      <c r="F26" s="383"/>
      <c r="G26" s="383"/>
      <c r="H26" s="383"/>
      <c r="I26" s="383"/>
      <c r="J26" s="383"/>
      <c r="K26" s="262"/>
    </row>
    <row r="27" spans="2:11" ht="12.75" customHeight="1">
      <c r="B27" s="265"/>
      <c r="C27" s="266"/>
      <c r="D27" s="266"/>
      <c r="E27" s="266"/>
      <c r="F27" s="266"/>
      <c r="G27" s="266"/>
      <c r="H27" s="266"/>
      <c r="I27" s="266"/>
      <c r="J27" s="266"/>
      <c r="K27" s="262"/>
    </row>
    <row r="28" spans="2:11" ht="15" customHeight="1">
      <c r="B28" s="265"/>
      <c r="C28" s="266"/>
      <c r="D28" s="383" t="s">
        <v>1126</v>
      </c>
      <c r="E28" s="383"/>
      <c r="F28" s="383"/>
      <c r="G28" s="383"/>
      <c r="H28" s="383"/>
      <c r="I28" s="383"/>
      <c r="J28" s="383"/>
      <c r="K28" s="262"/>
    </row>
    <row r="29" spans="2:11" ht="15" customHeight="1">
      <c r="B29" s="265"/>
      <c r="C29" s="266"/>
      <c r="D29" s="383" t="s">
        <v>1127</v>
      </c>
      <c r="E29" s="383"/>
      <c r="F29" s="383"/>
      <c r="G29" s="383"/>
      <c r="H29" s="383"/>
      <c r="I29" s="383"/>
      <c r="J29" s="383"/>
      <c r="K29" s="262"/>
    </row>
    <row r="30" spans="2:11" ht="12.75" customHeight="1">
      <c r="B30" s="265"/>
      <c r="C30" s="266"/>
      <c r="D30" s="266"/>
      <c r="E30" s="266"/>
      <c r="F30" s="266"/>
      <c r="G30" s="266"/>
      <c r="H30" s="266"/>
      <c r="I30" s="266"/>
      <c r="J30" s="266"/>
      <c r="K30" s="262"/>
    </row>
    <row r="31" spans="2:11" ht="15" customHeight="1">
      <c r="B31" s="265"/>
      <c r="C31" s="266"/>
      <c r="D31" s="383" t="s">
        <v>1128</v>
      </c>
      <c r="E31" s="383"/>
      <c r="F31" s="383"/>
      <c r="G31" s="383"/>
      <c r="H31" s="383"/>
      <c r="I31" s="383"/>
      <c r="J31" s="383"/>
      <c r="K31" s="262"/>
    </row>
    <row r="32" spans="2:11" ht="15" customHeight="1">
      <c r="B32" s="265"/>
      <c r="C32" s="266"/>
      <c r="D32" s="383" t="s">
        <v>1129</v>
      </c>
      <c r="E32" s="383"/>
      <c r="F32" s="383"/>
      <c r="G32" s="383"/>
      <c r="H32" s="383"/>
      <c r="I32" s="383"/>
      <c r="J32" s="383"/>
      <c r="K32" s="262"/>
    </row>
    <row r="33" spans="2:11" ht="15" customHeight="1">
      <c r="B33" s="265"/>
      <c r="C33" s="266"/>
      <c r="D33" s="383" t="s">
        <v>1130</v>
      </c>
      <c r="E33" s="383"/>
      <c r="F33" s="383"/>
      <c r="G33" s="383"/>
      <c r="H33" s="383"/>
      <c r="I33" s="383"/>
      <c r="J33" s="383"/>
      <c r="K33" s="262"/>
    </row>
    <row r="34" spans="2:11" ht="15" customHeight="1">
      <c r="B34" s="265"/>
      <c r="C34" s="266"/>
      <c r="D34" s="264"/>
      <c r="E34" s="268" t="s">
        <v>264</v>
      </c>
      <c r="F34" s="264"/>
      <c r="G34" s="383" t="s">
        <v>1131</v>
      </c>
      <c r="H34" s="383"/>
      <c r="I34" s="383"/>
      <c r="J34" s="383"/>
      <c r="K34" s="262"/>
    </row>
    <row r="35" spans="2:11" ht="30.75" customHeight="1">
      <c r="B35" s="265"/>
      <c r="C35" s="266"/>
      <c r="D35" s="264"/>
      <c r="E35" s="268" t="s">
        <v>1132</v>
      </c>
      <c r="F35" s="264"/>
      <c r="G35" s="383" t="s">
        <v>1133</v>
      </c>
      <c r="H35" s="383"/>
      <c r="I35" s="383"/>
      <c r="J35" s="383"/>
      <c r="K35" s="262"/>
    </row>
    <row r="36" spans="2:11" ht="15" customHeight="1">
      <c r="B36" s="265"/>
      <c r="C36" s="266"/>
      <c r="D36" s="264"/>
      <c r="E36" s="268" t="s">
        <v>57</v>
      </c>
      <c r="F36" s="264"/>
      <c r="G36" s="383" t="s">
        <v>1134</v>
      </c>
      <c r="H36" s="383"/>
      <c r="I36" s="383"/>
      <c r="J36" s="383"/>
      <c r="K36" s="262"/>
    </row>
    <row r="37" spans="2:11" ht="15" customHeight="1">
      <c r="B37" s="265"/>
      <c r="C37" s="266"/>
      <c r="D37" s="264"/>
      <c r="E37" s="268" t="s">
        <v>265</v>
      </c>
      <c r="F37" s="264"/>
      <c r="G37" s="383" t="s">
        <v>1135</v>
      </c>
      <c r="H37" s="383"/>
      <c r="I37" s="383"/>
      <c r="J37" s="383"/>
      <c r="K37" s="262"/>
    </row>
    <row r="38" spans="2:11" ht="15" customHeight="1">
      <c r="B38" s="265"/>
      <c r="C38" s="266"/>
      <c r="D38" s="264"/>
      <c r="E38" s="268" t="s">
        <v>266</v>
      </c>
      <c r="F38" s="264"/>
      <c r="G38" s="383" t="s">
        <v>1136</v>
      </c>
      <c r="H38" s="383"/>
      <c r="I38" s="383"/>
      <c r="J38" s="383"/>
      <c r="K38" s="262"/>
    </row>
    <row r="39" spans="2:11" ht="15" customHeight="1">
      <c r="B39" s="265"/>
      <c r="C39" s="266"/>
      <c r="D39" s="264"/>
      <c r="E39" s="268" t="s">
        <v>267</v>
      </c>
      <c r="F39" s="264"/>
      <c r="G39" s="383" t="s">
        <v>1137</v>
      </c>
      <c r="H39" s="383"/>
      <c r="I39" s="383"/>
      <c r="J39" s="383"/>
      <c r="K39" s="262"/>
    </row>
    <row r="40" spans="2:11" ht="15" customHeight="1">
      <c r="B40" s="265"/>
      <c r="C40" s="266"/>
      <c r="D40" s="264"/>
      <c r="E40" s="268" t="s">
        <v>1138</v>
      </c>
      <c r="F40" s="264"/>
      <c r="G40" s="383" t="s">
        <v>1139</v>
      </c>
      <c r="H40" s="383"/>
      <c r="I40" s="383"/>
      <c r="J40" s="383"/>
      <c r="K40" s="262"/>
    </row>
    <row r="41" spans="2:11" ht="15" customHeight="1">
      <c r="B41" s="265"/>
      <c r="C41" s="266"/>
      <c r="D41" s="264"/>
      <c r="E41" s="268"/>
      <c r="F41" s="264"/>
      <c r="G41" s="383" t="s">
        <v>1140</v>
      </c>
      <c r="H41" s="383"/>
      <c r="I41" s="383"/>
      <c r="J41" s="383"/>
      <c r="K41" s="262"/>
    </row>
    <row r="42" spans="2:11" ht="15" customHeight="1">
      <c r="B42" s="265"/>
      <c r="C42" s="266"/>
      <c r="D42" s="264"/>
      <c r="E42" s="268" t="s">
        <v>1141</v>
      </c>
      <c r="F42" s="264"/>
      <c r="G42" s="383" t="s">
        <v>1142</v>
      </c>
      <c r="H42" s="383"/>
      <c r="I42" s="383"/>
      <c r="J42" s="383"/>
      <c r="K42" s="262"/>
    </row>
    <row r="43" spans="2:11" ht="15" customHeight="1">
      <c r="B43" s="265"/>
      <c r="C43" s="266"/>
      <c r="D43" s="264"/>
      <c r="E43" s="268" t="s">
        <v>269</v>
      </c>
      <c r="F43" s="264"/>
      <c r="G43" s="383" t="s">
        <v>1143</v>
      </c>
      <c r="H43" s="383"/>
      <c r="I43" s="383"/>
      <c r="J43" s="383"/>
      <c r="K43" s="262"/>
    </row>
    <row r="44" spans="2:11" ht="12.75" customHeight="1">
      <c r="B44" s="265"/>
      <c r="C44" s="266"/>
      <c r="D44" s="264"/>
      <c r="E44" s="264"/>
      <c r="F44" s="264"/>
      <c r="G44" s="264"/>
      <c r="H44" s="264"/>
      <c r="I44" s="264"/>
      <c r="J44" s="264"/>
      <c r="K44" s="262"/>
    </row>
    <row r="45" spans="2:11" ht="15" customHeight="1">
      <c r="B45" s="265"/>
      <c r="C45" s="266"/>
      <c r="D45" s="383" t="s">
        <v>1144</v>
      </c>
      <c r="E45" s="383"/>
      <c r="F45" s="383"/>
      <c r="G45" s="383"/>
      <c r="H45" s="383"/>
      <c r="I45" s="383"/>
      <c r="J45" s="383"/>
      <c r="K45" s="262"/>
    </row>
    <row r="46" spans="2:11" ht="15" customHeight="1">
      <c r="B46" s="265"/>
      <c r="C46" s="266"/>
      <c r="D46" s="266"/>
      <c r="E46" s="383" t="s">
        <v>1145</v>
      </c>
      <c r="F46" s="383"/>
      <c r="G46" s="383"/>
      <c r="H46" s="383"/>
      <c r="I46" s="383"/>
      <c r="J46" s="383"/>
      <c r="K46" s="262"/>
    </row>
    <row r="47" spans="2:11" ht="15" customHeight="1">
      <c r="B47" s="265"/>
      <c r="C47" s="266"/>
      <c r="D47" s="266"/>
      <c r="E47" s="383" t="s">
        <v>1146</v>
      </c>
      <c r="F47" s="383"/>
      <c r="G47" s="383"/>
      <c r="H47" s="383"/>
      <c r="I47" s="383"/>
      <c r="J47" s="383"/>
      <c r="K47" s="262"/>
    </row>
    <row r="48" spans="2:11" ht="15" customHeight="1">
      <c r="B48" s="265"/>
      <c r="C48" s="266"/>
      <c r="D48" s="266"/>
      <c r="E48" s="383" t="s">
        <v>1147</v>
      </c>
      <c r="F48" s="383"/>
      <c r="G48" s="383"/>
      <c r="H48" s="383"/>
      <c r="I48" s="383"/>
      <c r="J48" s="383"/>
      <c r="K48" s="262"/>
    </row>
    <row r="49" spans="2:11" ht="15" customHeight="1">
      <c r="B49" s="265"/>
      <c r="C49" s="266"/>
      <c r="D49" s="383" t="s">
        <v>1148</v>
      </c>
      <c r="E49" s="383"/>
      <c r="F49" s="383"/>
      <c r="G49" s="383"/>
      <c r="H49" s="383"/>
      <c r="I49" s="383"/>
      <c r="J49" s="383"/>
      <c r="K49" s="262"/>
    </row>
    <row r="50" spans="2:11" ht="25.5" customHeight="1">
      <c r="B50" s="261"/>
      <c r="C50" s="385" t="s">
        <v>1149</v>
      </c>
      <c r="D50" s="385"/>
      <c r="E50" s="385"/>
      <c r="F50" s="385"/>
      <c r="G50" s="385"/>
      <c r="H50" s="385"/>
      <c r="I50" s="385"/>
      <c r="J50" s="385"/>
      <c r="K50" s="262"/>
    </row>
    <row r="51" spans="2:11" ht="5.25" customHeight="1">
      <c r="B51" s="261"/>
      <c r="C51" s="263"/>
      <c r="D51" s="263"/>
      <c r="E51" s="263"/>
      <c r="F51" s="263"/>
      <c r="G51" s="263"/>
      <c r="H51" s="263"/>
      <c r="I51" s="263"/>
      <c r="J51" s="263"/>
      <c r="K51" s="262"/>
    </row>
    <row r="52" spans="2:11" ht="15" customHeight="1">
      <c r="B52" s="261"/>
      <c r="C52" s="383" t="s">
        <v>1150</v>
      </c>
      <c r="D52" s="383"/>
      <c r="E52" s="383"/>
      <c r="F52" s="383"/>
      <c r="G52" s="383"/>
      <c r="H52" s="383"/>
      <c r="I52" s="383"/>
      <c r="J52" s="383"/>
      <c r="K52" s="262"/>
    </row>
    <row r="53" spans="2:11" ht="15" customHeight="1">
      <c r="B53" s="261"/>
      <c r="C53" s="383" t="s">
        <v>1151</v>
      </c>
      <c r="D53" s="383"/>
      <c r="E53" s="383"/>
      <c r="F53" s="383"/>
      <c r="G53" s="383"/>
      <c r="H53" s="383"/>
      <c r="I53" s="383"/>
      <c r="J53" s="383"/>
      <c r="K53" s="262"/>
    </row>
    <row r="54" spans="2:11" ht="12.75" customHeight="1">
      <c r="B54" s="261"/>
      <c r="C54" s="264"/>
      <c r="D54" s="264"/>
      <c r="E54" s="264"/>
      <c r="F54" s="264"/>
      <c r="G54" s="264"/>
      <c r="H54" s="264"/>
      <c r="I54" s="264"/>
      <c r="J54" s="264"/>
      <c r="K54" s="262"/>
    </row>
    <row r="55" spans="2:11" ht="15" customHeight="1">
      <c r="B55" s="261"/>
      <c r="C55" s="383" t="s">
        <v>1152</v>
      </c>
      <c r="D55" s="383"/>
      <c r="E55" s="383"/>
      <c r="F55" s="383"/>
      <c r="G55" s="383"/>
      <c r="H55" s="383"/>
      <c r="I55" s="383"/>
      <c r="J55" s="383"/>
      <c r="K55" s="262"/>
    </row>
    <row r="56" spans="2:11" ht="15" customHeight="1">
      <c r="B56" s="261"/>
      <c r="C56" s="266"/>
      <c r="D56" s="383" t="s">
        <v>1153</v>
      </c>
      <c r="E56" s="383"/>
      <c r="F56" s="383"/>
      <c r="G56" s="383"/>
      <c r="H56" s="383"/>
      <c r="I56" s="383"/>
      <c r="J56" s="383"/>
      <c r="K56" s="262"/>
    </row>
    <row r="57" spans="2:11" ht="15" customHeight="1">
      <c r="B57" s="261"/>
      <c r="C57" s="266"/>
      <c r="D57" s="383" t="s">
        <v>1154</v>
      </c>
      <c r="E57" s="383"/>
      <c r="F57" s="383"/>
      <c r="G57" s="383"/>
      <c r="H57" s="383"/>
      <c r="I57" s="383"/>
      <c r="J57" s="383"/>
      <c r="K57" s="262"/>
    </row>
    <row r="58" spans="2:11" ht="15" customHeight="1">
      <c r="B58" s="261"/>
      <c r="C58" s="266"/>
      <c r="D58" s="383" t="s">
        <v>1155</v>
      </c>
      <c r="E58" s="383"/>
      <c r="F58" s="383"/>
      <c r="G58" s="383"/>
      <c r="H58" s="383"/>
      <c r="I58" s="383"/>
      <c r="J58" s="383"/>
      <c r="K58" s="262"/>
    </row>
    <row r="59" spans="2:11" ht="15" customHeight="1">
      <c r="B59" s="261"/>
      <c r="C59" s="266"/>
      <c r="D59" s="383" t="s">
        <v>1156</v>
      </c>
      <c r="E59" s="383"/>
      <c r="F59" s="383"/>
      <c r="G59" s="383"/>
      <c r="H59" s="383"/>
      <c r="I59" s="383"/>
      <c r="J59" s="383"/>
      <c r="K59" s="262"/>
    </row>
    <row r="60" spans="2:11" ht="15" customHeight="1">
      <c r="B60" s="261"/>
      <c r="C60" s="266"/>
      <c r="D60" s="387" t="s">
        <v>1157</v>
      </c>
      <c r="E60" s="387"/>
      <c r="F60" s="387"/>
      <c r="G60" s="387"/>
      <c r="H60" s="387"/>
      <c r="I60" s="387"/>
      <c r="J60" s="387"/>
      <c r="K60" s="262"/>
    </row>
    <row r="61" spans="2:11" ht="15" customHeight="1">
      <c r="B61" s="261"/>
      <c r="C61" s="266"/>
      <c r="D61" s="383" t="s">
        <v>1158</v>
      </c>
      <c r="E61" s="383"/>
      <c r="F61" s="383"/>
      <c r="G61" s="383"/>
      <c r="H61" s="383"/>
      <c r="I61" s="383"/>
      <c r="J61" s="383"/>
      <c r="K61" s="262"/>
    </row>
    <row r="62" spans="2:11" ht="12.75" customHeight="1">
      <c r="B62" s="261"/>
      <c r="C62" s="266"/>
      <c r="D62" s="266"/>
      <c r="E62" s="269"/>
      <c r="F62" s="266"/>
      <c r="G62" s="266"/>
      <c r="H62" s="266"/>
      <c r="I62" s="266"/>
      <c r="J62" s="266"/>
      <c r="K62" s="262"/>
    </row>
    <row r="63" spans="2:11" ht="15" customHeight="1">
      <c r="B63" s="261"/>
      <c r="C63" s="266"/>
      <c r="D63" s="383" t="s">
        <v>1159</v>
      </c>
      <c r="E63" s="383"/>
      <c r="F63" s="383"/>
      <c r="G63" s="383"/>
      <c r="H63" s="383"/>
      <c r="I63" s="383"/>
      <c r="J63" s="383"/>
      <c r="K63" s="262"/>
    </row>
    <row r="64" spans="2:11" ht="15" customHeight="1">
      <c r="B64" s="261"/>
      <c r="C64" s="266"/>
      <c r="D64" s="387" t="s">
        <v>1160</v>
      </c>
      <c r="E64" s="387"/>
      <c r="F64" s="387"/>
      <c r="G64" s="387"/>
      <c r="H64" s="387"/>
      <c r="I64" s="387"/>
      <c r="J64" s="387"/>
      <c r="K64" s="262"/>
    </row>
    <row r="65" spans="2:11" ht="15" customHeight="1">
      <c r="B65" s="261"/>
      <c r="C65" s="266"/>
      <c r="D65" s="383" t="s">
        <v>1161</v>
      </c>
      <c r="E65" s="383"/>
      <c r="F65" s="383"/>
      <c r="G65" s="383"/>
      <c r="H65" s="383"/>
      <c r="I65" s="383"/>
      <c r="J65" s="383"/>
      <c r="K65" s="262"/>
    </row>
    <row r="66" spans="2:11" ht="15" customHeight="1">
      <c r="B66" s="261"/>
      <c r="C66" s="266"/>
      <c r="D66" s="383" t="s">
        <v>1162</v>
      </c>
      <c r="E66" s="383"/>
      <c r="F66" s="383"/>
      <c r="G66" s="383"/>
      <c r="H66" s="383"/>
      <c r="I66" s="383"/>
      <c r="J66" s="383"/>
      <c r="K66" s="262"/>
    </row>
    <row r="67" spans="2:11" ht="15" customHeight="1">
      <c r="B67" s="261"/>
      <c r="C67" s="266"/>
      <c r="D67" s="383" t="s">
        <v>1163</v>
      </c>
      <c r="E67" s="383"/>
      <c r="F67" s="383"/>
      <c r="G67" s="383"/>
      <c r="H67" s="383"/>
      <c r="I67" s="383"/>
      <c r="J67" s="383"/>
      <c r="K67" s="262"/>
    </row>
    <row r="68" spans="2:11" ht="15" customHeight="1">
      <c r="B68" s="261"/>
      <c r="C68" s="266"/>
      <c r="D68" s="383" t="s">
        <v>1164</v>
      </c>
      <c r="E68" s="383"/>
      <c r="F68" s="383"/>
      <c r="G68" s="383"/>
      <c r="H68" s="383"/>
      <c r="I68" s="383"/>
      <c r="J68" s="383"/>
      <c r="K68" s="262"/>
    </row>
    <row r="69" spans="2:11" ht="12.75" customHeight="1">
      <c r="B69" s="270"/>
      <c r="C69" s="271"/>
      <c r="D69" s="271"/>
      <c r="E69" s="271"/>
      <c r="F69" s="271"/>
      <c r="G69" s="271"/>
      <c r="H69" s="271"/>
      <c r="I69" s="271"/>
      <c r="J69" s="271"/>
      <c r="K69" s="272"/>
    </row>
    <row r="70" spans="2:11" ht="18.75" customHeight="1">
      <c r="B70" s="273"/>
      <c r="C70" s="273"/>
      <c r="D70" s="273"/>
      <c r="E70" s="273"/>
      <c r="F70" s="273"/>
      <c r="G70" s="273"/>
      <c r="H70" s="273"/>
      <c r="I70" s="273"/>
      <c r="J70" s="273"/>
      <c r="K70" s="274"/>
    </row>
    <row r="71" spans="2:11" ht="18.75" customHeight="1"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2:11" ht="7.5" customHeight="1">
      <c r="B72" s="275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ht="45" customHeight="1">
      <c r="B73" s="278"/>
      <c r="C73" s="388" t="s">
        <v>250</v>
      </c>
      <c r="D73" s="388"/>
      <c r="E73" s="388"/>
      <c r="F73" s="388"/>
      <c r="G73" s="388"/>
      <c r="H73" s="388"/>
      <c r="I73" s="388"/>
      <c r="J73" s="388"/>
      <c r="K73" s="279"/>
    </row>
    <row r="74" spans="2:11" ht="17.25" customHeight="1">
      <c r="B74" s="278"/>
      <c r="C74" s="280" t="s">
        <v>1165</v>
      </c>
      <c r="D74" s="280"/>
      <c r="E74" s="280"/>
      <c r="F74" s="280" t="s">
        <v>1166</v>
      </c>
      <c r="G74" s="281"/>
      <c r="H74" s="280" t="s">
        <v>265</v>
      </c>
      <c r="I74" s="280" t="s">
        <v>61</v>
      </c>
      <c r="J74" s="280" t="s">
        <v>1167</v>
      </c>
      <c r="K74" s="279"/>
    </row>
    <row r="75" spans="2:11" ht="17.25" customHeight="1">
      <c r="B75" s="278"/>
      <c r="C75" s="282" t="s">
        <v>1168</v>
      </c>
      <c r="D75" s="282"/>
      <c r="E75" s="282"/>
      <c r="F75" s="283" t="s">
        <v>1169</v>
      </c>
      <c r="G75" s="284"/>
      <c r="H75" s="282"/>
      <c r="I75" s="282"/>
      <c r="J75" s="282" t="s">
        <v>1170</v>
      </c>
      <c r="K75" s="279"/>
    </row>
    <row r="76" spans="2:11" ht="5.25" customHeight="1">
      <c r="B76" s="278"/>
      <c r="C76" s="285"/>
      <c r="D76" s="285"/>
      <c r="E76" s="285"/>
      <c r="F76" s="285"/>
      <c r="G76" s="286"/>
      <c r="H76" s="285"/>
      <c r="I76" s="285"/>
      <c r="J76" s="285"/>
      <c r="K76" s="279"/>
    </row>
    <row r="77" spans="2:11" ht="15" customHeight="1">
      <c r="B77" s="278"/>
      <c r="C77" s="268" t="s">
        <v>57</v>
      </c>
      <c r="D77" s="285"/>
      <c r="E77" s="285"/>
      <c r="F77" s="287" t="s">
        <v>86</v>
      </c>
      <c r="G77" s="286"/>
      <c r="H77" s="268" t="s">
        <v>1171</v>
      </c>
      <c r="I77" s="268" t="s">
        <v>1172</v>
      </c>
      <c r="J77" s="268">
        <v>20</v>
      </c>
      <c r="K77" s="279"/>
    </row>
    <row r="78" spans="2:11" ht="15" customHeight="1">
      <c r="B78" s="278"/>
      <c r="C78" s="268" t="s">
        <v>1173</v>
      </c>
      <c r="D78" s="268"/>
      <c r="E78" s="268"/>
      <c r="F78" s="287" t="s">
        <v>86</v>
      </c>
      <c r="G78" s="286"/>
      <c r="H78" s="268" t="s">
        <v>1174</v>
      </c>
      <c r="I78" s="268" t="s">
        <v>1172</v>
      </c>
      <c r="J78" s="268">
        <v>120</v>
      </c>
      <c r="K78" s="279"/>
    </row>
    <row r="79" spans="2:11" ht="15" customHeight="1">
      <c r="B79" s="288"/>
      <c r="C79" s="268" t="s">
        <v>1175</v>
      </c>
      <c r="D79" s="268"/>
      <c r="E79" s="268"/>
      <c r="F79" s="287" t="s">
        <v>1176</v>
      </c>
      <c r="G79" s="286"/>
      <c r="H79" s="268" t="s">
        <v>1177</v>
      </c>
      <c r="I79" s="268" t="s">
        <v>1172</v>
      </c>
      <c r="J79" s="268">
        <v>50</v>
      </c>
      <c r="K79" s="279"/>
    </row>
    <row r="80" spans="2:11" ht="15" customHeight="1">
      <c r="B80" s="288"/>
      <c r="C80" s="268" t="s">
        <v>1178</v>
      </c>
      <c r="D80" s="268"/>
      <c r="E80" s="268"/>
      <c r="F80" s="287" t="s">
        <v>86</v>
      </c>
      <c r="G80" s="286"/>
      <c r="H80" s="268" t="s">
        <v>1179</v>
      </c>
      <c r="I80" s="268" t="s">
        <v>1180</v>
      </c>
      <c r="J80" s="268"/>
      <c r="K80" s="279"/>
    </row>
    <row r="81" spans="2:11" ht="15" customHeight="1">
      <c r="B81" s="288"/>
      <c r="C81" s="289" t="s">
        <v>1181</v>
      </c>
      <c r="D81" s="289"/>
      <c r="E81" s="289"/>
      <c r="F81" s="290" t="s">
        <v>1176</v>
      </c>
      <c r="G81" s="289"/>
      <c r="H81" s="289" t="s">
        <v>1182</v>
      </c>
      <c r="I81" s="289" t="s">
        <v>1172</v>
      </c>
      <c r="J81" s="289">
        <v>15</v>
      </c>
      <c r="K81" s="279"/>
    </row>
    <row r="82" spans="2:11" ht="15" customHeight="1">
      <c r="B82" s="288"/>
      <c r="C82" s="289" t="s">
        <v>1183</v>
      </c>
      <c r="D82" s="289"/>
      <c r="E82" s="289"/>
      <c r="F82" s="290" t="s">
        <v>1176</v>
      </c>
      <c r="G82" s="289"/>
      <c r="H82" s="289" t="s">
        <v>1184</v>
      </c>
      <c r="I82" s="289" t="s">
        <v>1172</v>
      </c>
      <c r="J82" s="289">
        <v>15</v>
      </c>
      <c r="K82" s="279"/>
    </row>
    <row r="83" spans="2:11" ht="15" customHeight="1">
      <c r="B83" s="288"/>
      <c r="C83" s="289" t="s">
        <v>1185</v>
      </c>
      <c r="D83" s="289"/>
      <c r="E83" s="289"/>
      <c r="F83" s="290" t="s">
        <v>1176</v>
      </c>
      <c r="G83" s="289"/>
      <c r="H83" s="289" t="s">
        <v>1186</v>
      </c>
      <c r="I83" s="289" t="s">
        <v>1172</v>
      </c>
      <c r="J83" s="289">
        <v>20</v>
      </c>
      <c r="K83" s="279"/>
    </row>
    <row r="84" spans="2:11" ht="15" customHeight="1">
      <c r="B84" s="288"/>
      <c r="C84" s="289" t="s">
        <v>1187</v>
      </c>
      <c r="D84" s="289"/>
      <c r="E84" s="289"/>
      <c r="F84" s="290" t="s">
        <v>1176</v>
      </c>
      <c r="G84" s="289"/>
      <c r="H84" s="289" t="s">
        <v>1188</v>
      </c>
      <c r="I84" s="289" t="s">
        <v>1172</v>
      </c>
      <c r="J84" s="289">
        <v>20</v>
      </c>
      <c r="K84" s="279"/>
    </row>
    <row r="85" spans="2:11" ht="15" customHeight="1">
      <c r="B85" s="288"/>
      <c r="C85" s="268" t="s">
        <v>1189</v>
      </c>
      <c r="D85" s="268"/>
      <c r="E85" s="268"/>
      <c r="F85" s="287" t="s">
        <v>1176</v>
      </c>
      <c r="G85" s="286"/>
      <c r="H85" s="268" t="s">
        <v>1190</v>
      </c>
      <c r="I85" s="268" t="s">
        <v>1172</v>
      </c>
      <c r="J85" s="268">
        <v>50</v>
      </c>
      <c r="K85" s="279"/>
    </row>
    <row r="86" spans="2:11" ht="15" customHeight="1">
      <c r="B86" s="288"/>
      <c r="C86" s="268" t="s">
        <v>1191</v>
      </c>
      <c r="D86" s="268"/>
      <c r="E86" s="268"/>
      <c r="F86" s="287" t="s">
        <v>1176</v>
      </c>
      <c r="G86" s="286"/>
      <c r="H86" s="268" t="s">
        <v>1192</v>
      </c>
      <c r="I86" s="268" t="s">
        <v>1172</v>
      </c>
      <c r="J86" s="268">
        <v>20</v>
      </c>
      <c r="K86" s="279"/>
    </row>
    <row r="87" spans="2:11" ht="15" customHeight="1">
      <c r="B87" s="288"/>
      <c r="C87" s="268" t="s">
        <v>1193</v>
      </c>
      <c r="D87" s="268"/>
      <c r="E87" s="268"/>
      <c r="F87" s="287" t="s">
        <v>1176</v>
      </c>
      <c r="G87" s="286"/>
      <c r="H87" s="268" t="s">
        <v>1194</v>
      </c>
      <c r="I87" s="268" t="s">
        <v>1172</v>
      </c>
      <c r="J87" s="268">
        <v>20</v>
      </c>
      <c r="K87" s="279"/>
    </row>
    <row r="88" spans="2:11" ht="15" customHeight="1">
      <c r="B88" s="288"/>
      <c r="C88" s="268" t="s">
        <v>1195</v>
      </c>
      <c r="D88" s="268"/>
      <c r="E88" s="268"/>
      <c r="F88" s="287" t="s">
        <v>1176</v>
      </c>
      <c r="G88" s="286"/>
      <c r="H88" s="268" t="s">
        <v>1196</v>
      </c>
      <c r="I88" s="268" t="s">
        <v>1172</v>
      </c>
      <c r="J88" s="268">
        <v>50</v>
      </c>
      <c r="K88" s="279"/>
    </row>
    <row r="89" spans="2:11" ht="15" customHeight="1">
      <c r="B89" s="288"/>
      <c r="C89" s="268" t="s">
        <v>1197</v>
      </c>
      <c r="D89" s="268"/>
      <c r="E89" s="268"/>
      <c r="F89" s="287" t="s">
        <v>1176</v>
      </c>
      <c r="G89" s="286"/>
      <c r="H89" s="268" t="s">
        <v>1197</v>
      </c>
      <c r="I89" s="268" t="s">
        <v>1172</v>
      </c>
      <c r="J89" s="268">
        <v>50</v>
      </c>
      <c r="K89" s="279"/>
    </row>
    <row r="90" spans="2:11" ht="15" customHeight="1">
      <c r="B90" s="288"/>
      <c r="C90" s="268" t="s">
        <v>270</v>
      </c>
      <c r="D90" s="268"/>
      <c r="E90" s="268"/>
      <c r="F90" s="287" t="s">
        <v>1176</v>
      </c>
      <c r="G90" s="286"/>
      <c r="H90" s="268" t="s">
        <v>1198</v>
      </c>
      <c r="I90" s="268" t="s">
        <v>1172</v>
      </c>
      <c r="J90" s="268">
        <v>255</v>
      </c>
      <c r="K90" s="279"/>
    </row>
    <row r="91" spans="2:11" ht="15" customHeight="1">
      <c r="B91" s="288"/>
      <c r="C91" s="268" t="s">
        <v>1199</v>
      </c>
      <c r="D91" s="268"/>
      <c r="E91" s="268"/>
      <c r="F91" s="287" t="s">
        <v>86</v>
      </c>
      <c r="G91" s="286"/>
      <c r="H91" s="268" t="s">
        <v>1200</v>
      </c>
      <c r="I91" s="268" t="s">
        <v>1201</v>
      </c>
      <c r="J91" s="268"/>
      <c r="K91" s="279"/>
    </row>
    <row r="92" spans="2:11" ht="15" customHeight="1">
      <c r="B92" s="288"/>
      <c r="C92" s="268" t="s">
        <v>1202</v>
      </c>
      <c r="D92" s="268"/>
      <c r="E92" s="268"/>
      <c r="F92" s="287" t="s">
        <v>86</v>
      </c>
      <c r="G92" s="286"/>
      <c r="H92" s="268" t="s">
        <v>1203</v>
      </c>
      <c r="I92" s="268" t="s">
        <v>1204</v>
      </c>
      <c r="J92" s="268"/>
      <c r="K92" s="279"/>
    </row>
    <row r="93" spans="2:11" ht="15" customHeight="1">
      <c r="B93" s="288"/>
      <c r="C93" s="268" t="s">
        <v>1205</v>
      </c>
      <c r="D93" s="268"/>
      <c r="E93" s="268"/>
      <c r="F93" s="287" t="s">
        <v>86</v>
      </c>
      <c r="G93" s="286"/>
      <c r="H93" s="268" t="s">
        <v>1205</v>
      </c>
      <c r="I93" s="268" t="s">
        <v>1204</v>
      </c>
      <c r="J93" s="268"/>
      <c r="K93" s="279"/>
    </row>
    <row r="94" spans="2:11" ht="15" customHeight="1">
      <c r="B94" s="288"/>
      <c r="C94" s="268" t="s">
        <v>42</v>
      </c>
      <c r="D94" s="268"/>
      <c r="E94" s="268"/>
      <c r="F94" s="287" t="s">
        <v>86</v>
      </c>
      <c r="G94" s="286"/>
      <c r="H94" s="268" t="s">
        <v>1206</v>
      </c>
      <c r="I94" s="268" t="s">
        <v>1204</v>
      </c>
      <c r="J94" s="268"/>
      <c r="K94" s="279"/>
    </row>
    <row r="95" spans="2:11" ht="15" customHeight="1">
      <c r="B95" s="288"/>
      <c r="C95" s="268" t="s">
        <v>52</v>
      </c>
      <c r="D95" s="268"/>
      <c r="E95" s="268"/>
      <c r="F95" s="287" t="s">
        <v>86</v>
      </c>
      <c r="G95" s="286"/>
      <c r="H95" s="268" t="s">
        <v>1207</v>
      </c>
      <c r="I95" s="268" t="s">
        <v>1204</v>
      </c>
      <c r="J95" s="268"/>
      <c r="K95" s="279"/>
    </row>
    <row r="96" spans="2:11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spans="2:11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spans="2:11" ht="18.75" customHeight="1">
      <c r="B98" s="274"/>
      <c r="C98" s="274"/>
      <c r="D98" s="274"/>
      <c r="E98" s="274"/>
      <c r="F98" s="274"/>
      <c r="G98" s="274"/>
      <c r="H98" s="274"/>
      <c r="I98" s="274"/>
      <c r="J98" s="274"/>
      <c r="K98" s="274"/>
    </row>
    <row r="99" spans="2:11" ht="7.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7"/>
    </row>
    <row r="100" spans="2:11" ht="45" customHeight="1">
      <c r="B100" s="278"/>
      <c r="C100" s="388" t="s">
        <v>1208</v>
      </c>
      <c r="D100" s="388"/>
      <c r="E100" s="388"/>
      <c r="F100" s="388"/>
      <c r="G100" s="388"/>
      <c r="H100" s="388"/>
      <c r="I100" s="388"/>
      <c r="J100" s="388"/>
      <c r="K100" s="279"/>
    </row>
    <row r="101" spans="2:11" ht="17.25" customHeight="1">
      <c r="B101" s="278"/>
      <c r="C101" s="280" t="s">
        <v>1165</v>
      </c>
      <c r="D101" s="280"/>
      <c r="E101" s="280"/>
      <c r="F101" s="280" t="s">
        <v>1166</v>
      </c>
      <c r="G101" s="281"/>
      <c r="H101" s="280" t="s">
        <v>265</v>
      </c>
      <c r="I101" s="280" t="s">
        <v>61</v>
      </c>
      <c r="J101" s="280" t="s">
        <v>1167</v>
      </c>
      <c r="K101" s="279"/>
    </row>
    <row r="102" spans="2:11" ht="17.25" customHeight="1">
      <c r="B102" s="278"/>
      <c r="C102" s="282" t="s">
        <v>1168</v>
      </c>
      <c r="D102" s="282"/>
      <c r="E102" s="282"/>
      <c r="F102" s="283" t="s">
        <v>1169</v>
      </c>
      <c r="G102" s="284"/>
      <c r="H102" s="282"/>
      <c r="I102" s="282"/>
      <c r="J102" s="282" t="s">
        <v>1170</v>
      </c>
      <c r="K102" s="279"/>
    </row>
    <row r="103" spans="2:11" ht="5.25" customHeight="1">
      <c r="B103" s="278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spans="2:11" ht="15" customHeight="1">
      <c r="B104" s="278"/>
      <c r="C104" s="268" t="s">
        <v>57</v>
      </c>
      <c r="D104" s="285"/>
      <c r="E104" s="285"/>
      <c r="F104" s="287" t="s">
        <v>86</v>
      </c>
      <c r="G104" s="296"/>
      <c r="H104" s="268" t="s">
        <v>1209</v>
      </c>
      <c r="I104" s="268" t="s">
        <v>1172</v>
      </c>
      <c r="J104" s="268">
        <v>20</v>
      </c>
      <c r="K104" s="279"/>
    </row>
    <row r="105" spans="2:11" ht="15" customHeight="1">
      <c r="B105" s="278"/>
      <c r="C105" s="268" t="s">
        <v>1173</v>
      </c>
      <c r="D105" s="268"/>
      <c r="E105" s="268"/>
      <c r="F105" s="287" t="s">
        <v>86</v>
      </c>
      <c r="G105" s="268"/>
      <c r="H105" s="268" t="s">
        <v>1209</v>
      </c>
      <c r="I105" s="268" t="s">
        <v>1172</v>
      </c>
      <c r="J105" s="268">
        <v>120</v>
      </c>
      <c r="K105" s="279"/>
    </row>
    <row r="106" spans="2:11" ht="15" customHeight="1">
      <c r="B106" s="288"/>
      <c r="C106" s="268" t="s">
        <v>1175</v>
      </c>
      <c r="D106" s="268"/>
      <c r="E106" s="268"/>
      <c r="F106" s="287" t="s">
        <v>1176</v>
      </c>
      <c r="G106" s="268"/>
      <c r="H106" s="268" t="s">
        <v>1209</v>
      </c>
      <c r="I106" s="268" t="s">
        <v>1172</v>
      </c>
      <c r="J106" s="268">
        <v>50</v>
      </c>
      <c r="K106" s="279"/>
    </row>
    <row r="107" spans="2:11" ht="15" customHeight="1">
      <c r="B107" s="288"/>
      <c r="C107" s="268" t="s">
        <v>1178</v>
      </c>
      <c r="D107" s="268"/>
      <c r="E107" s="268"/>
      <c r="F107" s="287" t="s">
        <v>86</v>
      </c>
      <c r="G107" s="268"/>
      <c r="H107" s="268" t="s">
        <v>1209</v>
      </c>
      <c r="I107" s="268" t="s">
        <v>1180</v>
      </c>
      <c r="J107" s="268"/>
      <c r="K107" s="279"/>
    </row>
    <row r="108" spans="2:11" ht="15" customHeight="1">
      <c r="B108" s="288"/>
      <c r="C108" s="268" t="s">
        <v>1189</v>
      </c>
      <c r="D108" s="268"/>
      <c r="E108" s="268"/>
      <c r="F108" s="287" t="s">
        <v>1176</v>
      </c>
      <c r="G108" s="268"/>
      <c r="H108" s="268" t="s">
        <v>1209</v>
      </c>
      <c r="I108" s="268" t="s">
        <v>1172</v>
      </c>
      <c r="J108" s="268">
        <v>50</v>
      </c>
      <c r="K108" s="279"/>
    </row>
    <row r="109" spans="2:11" ht="15" customHeight="1">
      <c r="B109" s="288"/>
      <c r="C109" s="268" t="s">
        <v>1197</v>
      </c>
      <c r="D109" s="268"/>
      <c r="E109" s="268"/>
      <c r="F109" s="287" t="s">
        <v>1176</v>
      </c>
      <c r="G109" s="268"/>
      <c r="H109" s="268" t="s">
        <v>1209</v>
      </c>
      <c r="I109" s="268" t="s">
        <v>1172</v>
      </c>
      <c r="J109" s="268">
        <v>50</v>
      </c>
      <c r="K109" s="279"/>
    </row>
    <row r="110" spans="2:11" ht="15" customHeight="1">
      <c r="B110" s="288"/>
      <c r="C110" s="268" t="s">
        <v>1195</v>
      </c>
      <c r="D110" s="268"/>
      <c r="E110" s="268"/>
      <c r="F110" s="287" t="s">
        <v>1176</v>
      </c>
      <c r="G110" s="268"/>
      <c r="H110" s="268" t="s">
        <v>1209</v>
      </c>
      <c r="I110" s="268" t="s">
        <v>1172</v>
      </c>
      <c r="J110" s="268">
        <v>50</v>
      </c>
      <c r="K110" s="279"/>
    </row>
    <row r="111" spans="2:11" ht="15" customHeight="1">
      <c r="B111" s="288"/>
      <c r="C111" s="268" t="s">
        <v>57</v>
      </c>
      <c r="D111" s="268"/>
      <c r="E111" s="268"/>
      <c r="F111" s="287" t="s">
        <v>86</v>
      </c>
      <c r="G111" s="268"/>
      <c r="H111" s="268" t="s">
        <v>1210</v>
      </c>
      <c r="I111" s="268" t="s">
        <v>1172</v>
      </c>
      <c r="J111" s="268">
        <v>20</v>
      </c>
      <c r="K111" s="279"/>
    </row>
    <row r="112" spans="2:11" ht="15" customHeight="1">
      <c r="B112" s="288"/>
      <c r="C112" s="268" t="s">
        <v>1211</v>
      </c>
      <c r="D112" s="268"/>
      <c r="E112" s="268"/>
      <c r="F112" s="287" t="s">
        <v>86</v>
      </c>
      <c r="G112" s="268"/>
      <c r="H112" s="268" t="s">
        <v>1212</v>
      </c>
      <c r="I112" s="268" t="s">
        <v>1172</v>
      </c>
      <c r="J112" s="268">
        <v>120</v>
      </c>
      <c r="K112" s="279"/>
    </row>
    <row r="113" spans="2:11" ht="15" customHeight="1">
      <c r="B113" s="288"/>
      <c r="C113" s="268" t="s">
        <v>42</v>
      </c>
      <c r="D113" s="268"/>
      <c r="E113" s="268"/>
      <c r="F113" s="287" t="s">
        <v>86</v>
      </c>
      <c r="G113" s="268"/>
      <c r="H113" s="268" t="s">
        <v>1213</v>
      </c>
      <c r="I113" s="268" t="s">
        <v>1204</v>
      </c>
      <c r="J113" s="268"/>
      <c r="K113" s="279"/>
    </row>
    <row r="114" spans="2:11" ht="15" customHeight="1">
      <c r="B114" s="288"/>
      <c r="C114" s="268" t="s">
        <v>52</v>
      </c>
      <c r="D114" s="268"/>
      <c r="E114" s="268"/>
      <c r="F114" s="287" t="s">
        <v>86</v>
      </c>
      <c r="G114" s="268"/>
      <c r="H114" s="268" t="s">
        <v>1214</v>
      </c>
      <c r="I114" s="268" t="s">
        <v>1204</v>
      </c>
      <c r="J114" s="268"/>
      <c r="K114" s="279"/>
    </row>
    <row r="115" spans="2:11" ht="15" customHeight="1">
      <c r="B115" s="288"/>
      <c r="C115" s="268" t="s">
        <v>61</v>
      </c>
      <c r="D115" s="268"/>
      <c r="E115" s="268"/>
      <c r="F115" s="287" t="s">
        <v>86</v>
      </c>
      <c r="G115" s="268"/>
      <c r="H115" s="268" t="s">
        <v>1215</v>
      </c>
      <c r="I115" s="268" t="s">
        <v>1216</v>
      </c>
      <c r="J115" s="268"/>
      <c r="K115" s="279"/>
    </row>
    <row r="116" spans="2:11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spans="2:11" ht="18.75" customHeight="1">
      <c r="B117" s="298"/>
      <c r="C117" s="264"/>
      <c r="D117" s="264"/>
      <c r="E117" s="264"/>
      <c r="F117" s="299"/>
      <c r="G117" s="264"/>
      <c r="H117" s="264"/>
      <c r="I117" s="264"/>
      <c r="J117" s="264"/>
      <c r="K117" s="298"/>
    </row>
    <row r="118" spans="2:11" ht="18.75" customHeight="1"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</row>
    <row r="119" spans="2:11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spans="2:11" ht="45" customHeight="1">
      <c r="B120" s="303"/>
      <c r="C120" s="384" t="s">
        <v>1217</v>
      </c>
      <c r="D120" s="384"/>
      <c r="E120" s="384"/>
      <c r="F120" s="384"/>
      <c r="G120" s="384"/>
      <c r="H120" s="384"/>
      <c r="I120" s="384"/>
      <c r="J120" s="384"/>
      <c r="K120" s="304"/>
    </row>
    <row r="121" spans="2:11" ht="17.25" customHeight="1">
      <c r="B121" s="305"/>
      <c r="C121" s="280" t="s">
        <v>1165</v>
      </c>
      <c r="D121" s="280"/>
      <c r="E121" s="280"/>
      <c r="F121" s="280" t="s">
        <v>1166</v>
      </c>
      <c r="G121" s="281"/>
      <c r="H121" s="280" t="s">
        <v>265</v>
      </c>
      <c r="I121" s="280" t="s">
        <v>61</v>
      </c>
      <c r="J121" s="280" t="s">
        <v>1167</v>
      </c>
      <c r="K121" s="306"/>
    </row>
    <row r="122" spans="2:11" ht="17.25" customHeight="1">
      <c r="B122" s="305"/>
      <c r="C122" s="282" t="s">
        <v>1168</v>
      </c>
      <c r="D122" s="282"/>
      <c r="E122" s="282"/>
      <c r="F122" s="283" t="s">
        <v>1169</v>
      </c>
      <c r="G122" s="284"/>
      <c r="H122" s="282"/>
      <c r="I122" s="282"/>
      <c r="J122" s="282" t="s">
        <v>1170</v>
      </c>
      <c r="K122" s="306"/>
    </row>
    <row r="123" spans="2:11" ht="5.25" customHeight="1">
      <c r="B123" s="307"/>
      <c r="C123" s="285"/>
      <c r="D123" s="285"/>
      <c r="E123" s="285"/>
      <c r="F123" s="285"/>
      <c r="G123" s="268"/>
      <c r="H123" s="285"/>
      <c r="I123" s="285"/>
      <c r="J123" s="285"/>
      <c r="K123" s="308"/>
    </row>
    <row r="124" spans="2:11" ht="15" customHeight="1">
      <c r="B124" s="307"/>
      <c r="C124" s="268" t="s">
        <v>1173</v>
      </c>
      <c r="D124" s="285"/>
      <c r="E124" s="285"/>
      <c r="F124" s="287" t="s">
        <v>86</v>
      </c>
      <c r="G124" s="268"/>
      <c r="H124" s="268" t="s">
        <v>1209</v>
      </c>
      <c r="I124" s="268" t="s">
        <v>1172</v>
      </c>
      <c r="J124" s="268">
        <v>120</v>
      </c>
      <c r="K124" s="309"/>
    </row>
    <row r="125" spans="2:11" ht="15" customHeight="1">
      <c r="B125" s="307"/>
      <c r="C125" s="268" t="s">
        <v>1218</v>
      </c>
      <c r="D125" s="268"/>
      <c r="E125" s="268"/>
      <c r="F125" s="287" t="s">
        <v>86</v>
      </c>
      <c r="G125" s="268"/>
      <c r="H125" s="268" t="s">
        <v>1219</v>
      </c>
      <c r="I125" s="268" t="s">
        <v>1172</v>
      </c>
      <c r="J125" s="268" t="s">
        <v>1220</v>
      </c>
      <c r="K125" s="309"/>
    </row>
    <row r="126" spans="2:11" ht="15" customHeight="1">
      <c r="B126" s="307"/>
      <c r="C126" s="268" t="s">
        <v>88</v>
      </c>
      <c r="D126" s="268"/>
      <c r="E126" s="268"/>
      <c r="F126" s="287" t="s">
        <v>86</v>
      </c>
      <c r="G126" s="268"/>
      <c r="H126" s="268" t="s">
        <v>1221</v>
      </c>
      <c r="I126" s="268" t="s">
        <v>1172</v>
      </c>
      <c r="J126" s="268" t="s">
        <v>1220</v>
      </c>
      <c r="K126" s="309"/>
    </row>
    <row r="127" spans="2:11" ht="15" customHeight="1">
      <c r="B127" s="307"/>
      <c r="C127" s="268" t="s">
        <v>1181</v>
      </c>
      <c r="D127" s="268"/>
      <c r="E127" s="268"/>
      <c r="F127" s="287" t="s">
        <v>1176</v>
      </c>
      <c r="G127" s="268"/>
      <c r="H127" s="268" t="s">
        <v>1182</v>
      </c>
      <c r="I127" s="268" t="s">
        <v>1172</v>
      </c>
      <c r="J127" s="268">
        <v>15</v>
      </c>
      <c r="K127" s="309"/>
    </row>
    <row r="128" spans="2:11" ht="15" customHeight="1">
      <c r="B128" s="307"/>
      <c r="C128" s="289" t="s">
        <v>1183</v>
      </c>
      <c r="D128" s="289"/>
      <c r="E128" s="289"/>
      <c r="F128" s="290" t="s">
        <v>1176</v>
      </c>
      <c r="G128" s="289"/>
      <c r="H128" s="289" t="s">
        <v>1184</v>
      </c>
      <c r="I128" s="289" t="s">
        <v>1172</v>
      </c>
      <c r="J128" s="289">
        <v>15</v>
      </c>
      <c r="K128" s="309"/>
    </row>
    <row r="129" spans="2:11" ht="15" customHeight="1">
      <c r="B129" s="307"/>
      <c r="C129" s="289" t="s">
        <v>1185</v>
      </c>
      <c r="D129" s="289"/>
      <c r="E129" s="289"/>
      <c r="F129" s="290" t="s">
        <v>1176</v>
      </c>
      <c r="G129" s="289"/>
      <c r="H129" s="289" t="s">
        <v>1186</v>
      </c>
      <c r="I129" s="289" t="s">
        <v>1172</v>
      </c>
      <c r="J129" s="289">
        <v>20</v>
      </c>
      <c r="K129" s="309"/>
    </row>
    <row r="130" spans="2:11" ht="15" customHeight="1">
      <c r="B130" s="307"/>
      <c r="C130" s="289" t="s">
        <v>1187</v>
      </c>
      <c r="D130" s="289"/>
      <c r="E130" s="289"/>
      <c r="F130" s="290" t="s">
        <v>1176</v>
      </c>
      <c r="G130" s="289"/>
      <c r="H130" s="289" t="s">
        <v>1188</v>
      </c>
      <c r="I130" s="289" t="s">
        <v>1172</v>
      </c>
      <c r="J130" s="289">
        <v>20</v>
      </c>
      <c r="K130" s="309"/>
    </row>
    <row r="131" spans="2:11" ht="15" customHeight="1">
      <c r="B131" s="307"/>
      <c r="C131" s="268" t="s">
        <v>1175</v>
      </c>
      <c r="D131" s="268"/>
      <c r="E131" s="268"/>
      <c r="F131" s="287" t="s">
        <v>1176</v>
      </c>
      <c r="G131" s="268"/>
      <c r="H131" s="268" t="s">
        <v>1209</v>
      </c>
      <c r="I131" s="268" t="s">
        <v>1172</v>
      </c>
      <c r="J131" s="268">
        <v>50</v>
      </c>
      <c r="K131" s="309"/>
    </row>
    <row r="132" spans="2:11" ht="15" customHeight="1">
      <c r="B132" s="307"/>
      <c r="C132" s="268" t="s">
        <v>1189</v>
      </c>
      <c r="D132" s="268"/>
      <c r="E132" s="268"/>
      <c r="F132" s="287" t="s">
        <v>1176</v>
      </c>
      <c r="G132" s="268"/>
      <c r="H132" s="268" t="s">
        <v>1209</v>
      </c>
      <c r="I132" s="268" t="s">
        <v>1172</v>
      </c>
      <c r="J132" s="268">
        <v>50</v>
      </c>
      <c r="K132" s="309"/>
    </row>
    <row r="133" spans="2:11" ht="15" customHeight="1">
      <c r="B133" s="307"/>
      <c r="C133" s="268" t="s">
        <v>1195</v>
      </c>
      <c r="D133" s="268"/>
      <c r="E133" s="268"/>
      <c r="F133" s="287" t="s">
        <v>1176</v>
      </c>
      <c r="G133" s="268"/>
      <c r="H133" s="268" t="s">
        <v>1209</v>
      </c>
      <c r="I133" s="268" t="s">
        <v>1172</v>
      </c>
      <c r="J133" s="268">
        <v>50</v>
      </c>
      <c r="K133" s="309"/>
    </row>
    <row r="134" spans="2:11" ht="15" customHeight="1">
      <c r="B134" s="307"/>
      <c r="C134" s="268" t="s">
        <v>1197</v>
      </c>
      <c r="D134" s="268"/>
      <c r="E134" s="268"/>
      <c r="F134" s="287" t="s">
        <v>1176</v>
      </c>
      <c r="G134" s="268"/>
      <c r="H134" s="268" t="s">
        <v>1209</v>
      </c>
      <c r="I134" s="268" t="s">
        <v>1172</v>
      </c>
      <c r="J134" s="268">
        <v>50</v>
      </c>
      <c r="K134" s="309"/>
    </row>
    <row r="135" spans="2:11" ht="15" customHeight="1">
      <c r="B135" s="307"/>
      <c r="C135" s="268" t="s">
        <v>270</v>
      </c>
      <c r="D135" s="268"/>
      <c r="E135" s="268"/>
      <c r="F135" s="287" t="s">
        <v>1176</v>
      </c>
      <c r="G135" s="268"/>
      <c r="H135" s="268" t="s">
        <v>1222</v>
      </c>
      <c r="I135" s="268" t="s">
        <v>1172</v>
      </c>
      <c r="J135" s="268">
        <v>255</v>
      </c>
      <c r="K135" s="309"/>
    </row>
    <row r="136" spans="2:11" ht="15" customHeight="1">
      <c r="B136" s="307"/>
      <c r="C136" s="268" t="s">
        <v>1199</v>
      </c>
      <c r="D136" s="268"/>
      <c r="E136" s="268"/>
      <c r="F136" s="287" t="s">
        <v>86</v>
      </c>
      <c r="G136" s="268"/>
      <c r="H136" s="268" t="s">
        <v>1223</v>
      </c>
      <c r="I136" s="268" t="s">
        <v>1201</v>
      </c>
      <c r="J136" s="268"/>
      <c r="K136" s="309"/>
    </row>
    <row r="137" spans="2:11" ht="15" customHeight="1">
      <c r="B137" s="307"/>
      <c r="C137" s="268" t="s">
        <v>1202</v>
      </c>
      <c r="D137" s="268"/>
      <c r="E137" s="268"/>
      <c r="F137" s="287" t="s">
        <v>86</v>
      </c>
      <c r="G137" s="268"/>
      <c r="H137" s="268" t="s">
        <v>1224</v>
      </c>
      <c r="I137" s="268" t="s">
        <v>1204</v>
      </c>
      <c r="J137" s="268"/>
      <c r="K137" s="309"/>
    </row>
    <row r="138" spans="2:11" ht="15" customHeight="1">
      <c r="B138" s="307"/>
      <c r="C138" s="268" t="s">
        <v>1205</v>
      </c>
      <c r="D138" s="268"/>
      <c r="E138" s="268"/>
      <c r="F138" s="287" t="s">
        <v>86</v>
      </c>
      <c r="G138" s="268"/>
      <c r="H138" s="268" t="s">
        <v>1205</v>
      </c>
      <c r="I138" s="268" t="s">
        <v>1204</v>
      </c>
      <c r="J138" s="268"/>
      <c r="K138" s="309"/>
    </row>
    <row r="139" spans="2:11" ht="15" customHeight="1">
      <c r="B139" s="307"/>
      <c r="C139" s="268" t="s">
        <v>42</v>
      </c>
      <c r="D139" s="268"/>
      <c r="E139" s="268"/>
      <c r="F139" s="287" t="s">
        <v>86</v>
      </c>
      <c r="G139" s="268"/>
      <c r="H139" s="268" t="s">
        <v>1225</v>
      </c>
      <c r="I139" s="268" t="s">
        <v>1204</v>
      </c>
      <c r="J139" s="268"/>
      <c r="K139" s="309"/>
    </row>
    <row r="140" spans="2:11" ht="15" customHeight="1">
      <c r="B140" s="307"/>
      <c r="C140" s="268" t="s">
        <v>1226</v>
      </c>
      <c r="D140" s="268"/>
      <c r="E140" s="268"/>
      <c r="F140" s="287" t="s">
        <v>86</v>
      </c>
      <c r="G140" s="268"/>
      <c r="H140" s="268" t="s">
        <v>1227</v>
      </c>
      <c r="I140" s="268" t="s">
        <v>1204</v>
      </c>
      <c r="J140" s="268"/>
      <c r="K140" s="309"/>
    </row>
    <row r="141" spans="2:1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spans="2:11" ht="18.75" customHeight="1">
      <c r="B142" s="264"/>
      <c r="C142" s="264"/>
      <c r="D142" s="264"/>
      <c r="E142" s="264"/>
      <c r="F142" s="299"/>
      <c r="G142" s="264"/>
      <c r="H142" s="264"/>
      <c r="I142" s="264"/>
      <c r="J142" s="264"/>
      <c r="K142" s="264"/>
    </row>
    <row r="143" spans="2:11" ht="18.75" customHeight="1"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</row>
    <row r="144" spans="2:11" ht="7.5" customHeight="1">
      <c r="B144" s="275"/>
      <c r="C144" s="276"/>
      <c r="D144" s="276"/>
      <c r="E144" s="276"/>
      <c r="F144" s="276"/>
      <c r="G144" s="276"/>
      <c r="H144" s="276"/>
      <c r="I144" s="276"/>
      <c r="J144" s="276"/>
      <c r="K144" s="277"/>
    </row>
    <row r="145" spans="2:11" ht="45" customHeight="1">
      <c r="B145" s="278"/>
      <c r="C145" s="388" t="s">
        <v>1228</v>
      </c>
      <c r="D145" s="388"/>
      <c r="E145" s="388"/>
      <c r="F145" s="388"/>
      <c r="G145" s="388"/>
      <c r="H145" s="388"/>
      <c r="I145" s="388"/>
      <c r="J145" s="388"/>
      <c r="K145" s="279"/>
    </row>
    <row r="146" spans="2:11" ht="17.25" customHeight="1">
      <c r="B146" s="278"/>
      <c r="C146" s="280" t="s">
        <v>1165</v>
      </c>
      <c r="D146" s="280"/>
      <c r="E146" s="280"/>
      <c r="F146" s="280" t="s">
        <v>1166</v>
      </c>
      <c r="G146" s="281"/>
      <c r="H146" s="280" t="s">
        <v>265</v>
      </c>
      <c r="I146" s="280" t="s">
        <v>61</v>
      </c>
      <c r="J146" s="280" t="s">
        <v>1167</v>
      </c>
      <c r="K146" s="279"/>
    </row>
    <row r="147" spans="2:11" ht="17.25" customHeight="1">
      <c r="B147" s="278"/>
      <c r="C147" s="282" t="s">
        <v>1168</v>
      </c>
      <c r="D147" s="282"/>
      <c r="E147" s="282"/>
      <c r="F147" s="283" t="s">
        <v>1169</v>
      </c>
      <c r="G147" s="284"/>
      <c r="H147" s="282"/>
      <c r="I147" s="282"/>
      <c r="J147" s="282" t="s">
        <v>1170</v>
      </c>
      <c r="K147" s="279"/>
    </row>
    <row r="148" spans="2:11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spans="2:11" ht="15" customHeight="1">
      <c r="B149" s="288"/>
      <c r="C149" s="313" t="s">
        <v>1173</v>
      </c>
      <c r="D149" s="268"/>
      <c r="E149" s="268"/>
      <c r="F149" s="314" t="s">
        <v>86</v>
      </c>
      <c r="G149" s="268"/>
      <c r="H149" s="313" t="s">
        <v>1209</v>
      </c>
      <c r="I149" s="313" t="s">
        <v>1172</v>
      </c>
      <c r="J149" s="313">
        <v>120</v>
      </c>
      <c r="K149" s="309"/>
    </row>
    <row r="150" spans="2:11" ht="15" customHeight="1">
      <c r="B150" s="288"/>
      <c r="C150" s="313" t="s">
        <v>1218</v>
      </c>
      <c r="D150" s="268"/>
      <c r="E150" s="268"/>
      <c r="F150" s="314" t="s">
        <v>86</v>
      </c>
      <c r="G150" s="268"/>
      <c r="H150" s="313" t="s">
        <v>1229</v>
      </c>
      <c r="I150" s="313" t="s">
        <v>1172</v>
      </c>
      <c r="J150" s="313" t="s">
        <v>1220</v>
      </c>
      <c r="K150" s="309"/>
    </row>
    <row r="151" spans="2:11" ht="15" customHeight="1">
      <c r="B151" s="288"/>
      <c r="C151" s="313" t="s">
        <v>88</v>
      </c>
      <c r="D151" s="268"/>
      <c r="E151" s="268"/>
      <c r="F151" s="314" t="s">
        <v>86</v>
      </c>
      <c r="G151" s="268"/>
      <c r="H151" s="313" t="s">
        <v>1230</v>
      </c>
      <c r="I151" s="313" t="s">
        <v>1172</v>
      </c>
      <c r="J151" s="313" t="s">
        <v>1220</v>
      </c>
      <c r="K151" s="309"/>
    </row>
    <row r="152" spans="2:11" ht="15" customHeight="1">
      <c r="B152" s="288"/>
      <c r="C152" s="313" t="s">
        <v>1175</v>
      </c>
      <c r="D152" s="268"/>
      <c r="E152" s="268"/>
      <c r="F152" s="314" t="s">
        <v>1176</v>
      </c>
      <c r="G152" s="268"/>
      <c r="H152" s="313" t="s">
        <v>1209</v>
      </c>
      <c r="I152" s="313" t="s">
        <v>1172</v>
      </c>
      <c r="J152" s="313">
        <v>50</v>
      </c>
      <c r="K152" s="309"/>
    </row>
    <row r="153" spans="2:11" ht="15" customHeight="1">
      <c r="B153" s="288"/>
      <c r="C153" s="313" t="s">
        <v>1178</v>
      </c>
      <c r="D153" s="268"/>
      <c r="E153" s="268"/>
      <c r="F153" s="314" t="s">
        <v>86</v>
      </c>
      <c r="G153" s="268"/>
      <c r="H153" s="313" t="s">
        <v>1209</v>
      </c>
      <c r="I153" s="313" t="s">
        <v>1180</v>
      </c>
      <c r="J153" s="313"/>
      <c r="K153" s="309"/>
    </row>
    <row r="154" spans="2:11" ht="15" customHeight="1">
      <c r="B154" s="288"/>
      <c r="C154" s="313" t="s">
        <v>1189</v>
      </c>
      <c r="D154" s="268"/>
      <c r="E154" s="268"/>
      <c r="F154" s="314" t="s">
        <v>1176</v>
      </c>
      <c r="G154" s="268"/>
      <c r="H154" s="313" t="s">
        <v>1209</v>
      </c>
      <c r="I154" s="313" t="s">
        <v>1172</v>
      </c>
      <c r="J154" s="313">
        <v>50</v>
      </c>
      <c r="K154" s="309"/>
    </row>
    <row r="155" spans="2:11" ht="15" customHeight="1">
      <c r="B155" s="288"/>
      <c r="C155" s="313" t="s">
        <v>1197</v>
      </c>
      <c r="D155" s="268"/>
      <c r="E155" s="268"/>
      <c r="F155" s="314" t="s">
        <v>1176</v>
      </c>
      <c r="G155" s="268"/>
      <c r="H155" s="313" t="s">
        <v>1209</v>
      </c>
      <c r="I155" s="313" t="s">
        <v>1172</v>
      </c>
      <c r="J155" s="313">
        <v>50</v>
      </c>
      <c r="K155" s="309"/>
    </row>
    <row r="156" spans="2:11" ht="15" customHeight="1">
      <c r="B156" s="288"/>
      <c r="C156" s="313" t="s">
        <v>1195</v>
      </c>
      <c r="D156" s="268"/>
      <c r="E156" s="268"/>
      <c r="F156" s="314" t="s">
        <v>1176</v>
      </c>
      <c r="G156" s="268"/>
      <c r="H156" s="313" t="s">
        <v>1209</v>
      </c>
      <c r="I156" s="313" t="s">
        <v>1172</v>
      </c>
      <c r="J156" s="313">
        <v>50</v>
      </c>
      <c r="K156" s="309"/>
    </row>
    <row r="157" spans="2:11" ht="15" customHeight="1">
      <c r="B157" s="288"/>
      <c r="C157" s="313" t="s">
        <v>258</v>
      </c>
      <c r="D157" s="268"/>
      <c r="E157" s="268"/>
      <c r="F157" s="314" t="s">
        <v>86</v>
      </c>
      <c r="G157" s="268"/>
      <c r="H157" s="313" t="s">
        <v>1231</v>
      </c>
      <c r="I157" s="313" t="s">
        <v>1172</v>
      </c>
      <c r="J157" s="313" t="s">
        <v>1232</v>
      </c>
      <c r="K157" s="309"/>
    </row>
    <row r="158" spans="2:11" ht="15" customHeight="1">
      <c r="B158" s="288"/>
      <c r="C158" s="313" t="s">
        <v>1233</v>
      </c>
      <c r="D158" s="268"/>
      <c r="E158" s="268"/>
      <c r="F158" s="314" t="s">
        <v>86</v>
      </c>
      <c r="G158" s="268"/>
      <c r="H158" s="313" t="s">
        <v>1234</v>
      </c>
      <c r="I158" s="313" t="s">
        <v>1204</v>
      </c>
      <c r="J158" s="313"/>
      <c r="K158" s="309"/>
    </row>
    <row r="159" spans="2:11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spans="2:11" ht="18.75" customHeight="1">
      <c r="B160" s="264"/>
      <c r="C160" s="268"/>
      <c r="D160" s="268"/>
      <c r="E160" s="268"/>
      <c r="F160" s="287"/>
      <c r="G160" s="268"/>
      <c r="H160" s="268"/>
      <c r="I160" s="268"/>
      <c r="J160" s="268"/>
      <c r="K160" s="264"/>
    </row>
    <row r="161" spans="2:11" ht="18.75" customHeight="1"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</row>
    <row r="162" spans="2:11" ht="7.5" customHeight="1">
      <c r="B162" s="256"/>
      <c r="C162" s="257"/>
      <c r="D162" s="257"/>
      <c r="E162" s="257"/>
      <c r="F162" s="257"/>
      <c r="G162" s="257"/>
      <c r="H162" s="257"/>
      <c r="I162" s="257"/>
      <c r="J162" s="257"/>
      <c r="K162" s="258"/>
    </row>
    <row r="163" spans="2:11" ht="45" customHeight="1">
      <c r="B163" s="259"/>
      <c r="C163" s="384" t="s">
        <v>1235</v>
      </c>
      <c r="D163" s="384"/>
      <c r="E163" s="384"/>
      <c r="F163" s="384"/>
      <c r="G163" s="384"/>
      <c r="H163" s="384"/>
      <c r="I163" s="384"/>
      <c r="J163" s="384"/>
      <c r="K163" s="260"/>
    </row>
    <row r="164" spans="2:11" ht="17.25" customHeight="1">
      <c r="B164" s="259"/>
      <c r="C164" s="280" t="s">
        <v>1165</v>
      </c>
      <c r="D164" s="280"/>
      <c r="E164" s="280"/>
      <c r="F164" s="280" t="s">
        <v>1166</v>
      </c>
      <c r="G164" s="317"/>
      <c r="H164" s="318" t="s">
        <v>265</v>
      </c>
      <c r="I164" s="318" t="s">
        <v>61</v>
      </c>
      <c r="J164" s="280" t="s">
        <v>1167</v>
      </c>
      <c r="K164" s="260"/>
    </row>
    <row r="165" spans="2:11" ht="17.25" customHeight="1">
      <c r="B165" s="261"/>
      <c r="C165" s="282" t="s">
        <v>1168</v>
      </c>
      <c r="D165" s="282"/>
      <c r="E165" s="282"/>
      <c r="F165" s="283" t="s">
        <v>1169</v>
      </c>
      <c r="G165" s="319"/>
      <c r="H165" s="320"/>
      <c r="I165" s="320"/>
      <c r="J165" s="282" t="s">
        <v>1170</v>
      </c>
      <c r="K165" s="262"/>
    </row>
    <row r="166" spans="2:11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spans="2:11" ht="15" customHeight="1">
      <c r="B167" s="288"/>
      <c r="C167" s="268" t="s">
        <v>1173</v>
      </c>
      <c r="D167" s="268"/>
      <c r="E167" s="268"/>
      <c r="F167" s="287" t="s">
        <v>86</v>
      </c>
      <c r="G167" s="268"/>
      <c r="H167" s="268" t="s">
        <v>1209</v>
      </c>
      <c r="I167" s="268" t="s">
        <v>1172</v>
      </c>
      <c r="J167" s="268">
        <v>120</v>
      </c>
      <c r="K167" s="309"/>
    </row>
    <row r="168" spans="2:11" ht="15" customHeight="1">
      <c r="B168" s="288"/>
      <c r="C168" s="268" t="s">
        <v>1218</v>
      </c>
      <c r="D168" s="268"/>
      <c r="E168" s="268"/>
      <c r="F168" s="287" t="s">
        <v>86</v>
      </c>
      <c r="G168" s="268"/>
      <c r="H168" s="268" t="s">
        <v>1219</v>
      </c>
      <c r="I168" s="268" t="s">
        <v>1172</v>
      </c>
      <c r="J168" s="268" t="s">
        <v>1220</v>
      </c>
      <c r="K168" s="309"/>
    </row>
    <row r="169" spans="2:11" ht="15" customHeight="1">
      <c r="B169" s="288"/>
      <c r="C169" s="268" t="s">
        <v>88</v>
      </c>
      <c r="D169" s="268"/>
      <c r="E169" s="268"/>
      <c r="F169" s="287" t="s">
        <v>86</v>
      </c>
      <c r="G169" s="268"/>
      <c r="H169" s="268" t="s">
        <v>1236</v>
      </c>
      <c r="I169" s="268" t="s">
        <v>1172</v>
      </c>
      <c r="J169" s="268" t="s">
        <v>1220</v>
      </c>
      <c r="K169" s="309"/>
    </row>
    <row r="170" spans="2:11" ht="15" customHeight="1">
      <c r="B170" s="288"/>
      <c r="C170" s="268" t="s">
        <v>1175</v>
      </c>
      <c r="D170" s="268"/>
      <c r="E170" s="268"/>
      <c r="F170" s="287" t="s">
        <v>1176</v>
      </c>
      <c r="G170" s="268"/>
      <c r="H170" s="268" t="s">
        <v>1236</v>
      </c>
      <c r="I170" s="268" t="s">
        <v>1172</v>
      </c>
      <c r="J170" s="268">
        <v>50</v>
      </c>
      <c r="K170" s="309"/>
    </row>
    <row r="171" spans="2:11" ht="15" customHeight="1">
      <c r="B171" s="288"/>
      <c r="C171" s="268" t="s">
        <v>1178</v>
      </c>
      <c r="D171" s="268"/>
      <c r="E171" s="268"/>
      <c r="F171" s="287" t="s">
        <v>86</v>
      </c>
      <c r="G171" s="268"/>
      <c r="H171" s="268" t="s">
        <v>1236</v>
      </c>
      <c r="I171" s="268" t="s">
        <v>1180</v>
      </c>
      <c r="J171" s="268"/>
      <c r="K171" s="309"/>
    </row>
    <row r="172" spans="2:11" ht="15" customHeight="1">
      <c r="B172" s="288"/>
      <c r="C172" s="268" t="s">
        <v>1189</v>
      </c>
      <c r="D172" s="268"/>
      <c r="E172" s="268"/>
      <c r="F172" s="287" t="s">
        <v>1176</v>
      </c>
      <c r="G172" s="268"/>
      <c r="H172" s="268" t="s">
        <v>1236</v>
      </c>
      <c r="I172" s="268" t="s">
        <v>1172</v>
      </c>
      <c r="J172" s="268">
        <v>50</v>
      </c>
      <c r="K172" s="309"/>
    </row>
    <row r="173" spans="2:11" ht="15" customHeight="1">
      <c r="B173" s="288"/>
      <c r="C173" s="268" t="s">
        <v>1197</v>
      </c>
      <c r="D173" s="268"/>
      <c r="E173" s="268"/>
      <c r="F173" s="287" t="s">
        <v>1176</v>
      </c>
      <c r="G173" s="268"/>
      <c r="H173" s="268" t="s">
        <v>1236</v>
      </c>
      <c r="I173" s="268" t="s">
        <v>1172</v>
      </c>
      <c r="J173" s="268">
        <v>50</v>
      </c>
      <c r="K173" s="309"/>
    </row>
    <row r="174" spans="2:11" ht="15" customHeight="1">
      <c r="B174" s="288"/>
      <c r="C174" s="268" t="s">
        <v>1195</v>
      </c>
      <c r="D174" s="268"/>
      <c r="E174" s="268"/>
      <c r="F174" s="287" t="s">
        <v>1176</v>
      </c>
      <c r="G174" s="268"/>
      <c r="H174" s="268" t="s">
        <v>1236</v>
      </c>
      <c r="I174" s="268" t="s">
        <v>1172</v>
      </c>
      <c r="J174" s="268">
        <v>50</v>
      </c>
      <c r="K174" s="309"/>
    </row>
    <row r="175" spans="2:11" ht="15" customHeight="1">
      <c r="B175" s="288"/>
      <c r="C175" s="268" t="s">
        <v>264</v>
      </c>
      <c r="D175" s="268"/>
      <c r="E175" s="268"/>
      <c r="F175" s="287" t="s">
        <v>86</v>
      </c>
      <c r="G175" s="268"/>
      <c r="H175" s="268" t="s">
        <v>1237</v>
      </c>
      <c r="I175" s="268" t="s">
        <v>1238</v>
      </c>
      <c r="J175" s="268"/>
      <c r="K175" s="309"/>
    </row>
    <row r="176" spans="2:11" ht="15" customHeight="1">
      <c r="B176" s="288"/>
      <c r="C176" s="268" t="s">
        <v>61</v>
      </c>
      <c r="D176" s="268"/>
      <c r="E176" s="268"/>
      <c r="F176" s="287" t="s">
        <v>86</v>
      </c>
      <c r="G176" s="268"/>
      <c r="H176" s="268" t="s">
        <v>1239</v>
      </c>
      <c r="I176" s="268" t="s">
        <v>1240</v>
      </c>
      <c r="J176" s="268">
        <v>1</v>
      </c>
      <c r="K176" s="309"/>
    </row>
    <row r="177" spans="2:11" ht="15" customHeight="1">
      <c r="B177" s="288"/>
      <c r="C177" s="268" t="s">
        <v>57</v>
      </c>
      <c r="D177" s="268"/>
      <c r="E177" s="268"/>
      <c r="F177" s="287" t="s">
        <v>86</v>
      </c>
      <c r="G177" s="268"/>
      <c r="H177" s="268" t="s">
        <v>1241</v>
      </c>
      <c r="I177" s="268" t="s">
        <v>1172</v>
      </c>
      <c r="J177" s="268">
        <v>20</v>
      </c>
      <c r="K177" s="309"/>
    </row>
    <row r="178" spans="2:11" ht="15" customHeight="1">
      <c r="B178" s="288"/>
      <c r="C178" s="268" t="s">
        <v>265</v>
      </c>
      <c r="D178" s="268"/>
      <c r="E178" s="268"/>
      <c r="F178" s="287" t="s">
        <v>86</v>
      </c>
      <c r="G178" s="268"/>
      <c r="H178" s="268" t="s">
        <v>1242</v>
      </c>
      <c r="I178" s="268" t="s">
        <v>1172</v>
      </c>
      <c r="J178" s="268">
        <v>255</v>
      </c>
      <c r="K178" s="309"/>
    </row>
    <row r="179" spans="2:11" ht="15" customHeight="1">
      <c r="B179" s="288"/>
      <c r="C179" s="268" t="s">
        <v>266</v>
      </c>
      <c r="D179" s="268"/>
      <c r="E179" s="268"/>
      <c r="F179" s="287" t="s">
        <v>86</v>
      </c>
      <c r="G179" s="268"/>
      <c r="H179" s="268" t="s">
        <v>1136</v>
      </c>
      <c r="I179" s="268" t="s">
        <v>1172</v>
      </c>
      <c r="J179" s="268">
        <v>10</v>
      </c>
      <c r="K179" s="309"/>
    </row>
    <row r="180" spans="2:11" ht="15" customHeight="1">
      <c r="B180" s="288"/>
      <c r="C180" s="268" t="s">
        <v>267</v>
      </c>
      <c r="D180" s="268"/>
      <c r="E180" s="268"/>
      <c r="F180" s="287" t="s">
        <v>86</v>
      </c>
      <c r="G180" s="268"/>
      <c r="H180" s="268" t="s">
        <v>1243</v>
      </c>
      <c r="I180" s="268" t="s">
        <v>1204</v>
      </c>
      <c r="J180" s="268"/>
      <c r="K180" s="309"/>
    </row>
    <row r="181" spans="2:11" ht="15" customHeight="1">
      <c r="B181" s="288"/>
      <c r="C181" s="268" t="s">
        <v>1244</v>
      </c>
      <c r="D181" s="268"/>
      <c r="E181" s="268"/>
      <c r="F181" s="287" t="s">
        <v>86</v>
      </c>
      <c r="G181" s="268"/>
      <c r="H181" s="268" t="s">
        <v>1245</v>
      </c>
      <c r="I181" s="268" t="s">
        <v>1204</v>
      </c>
      <c r="J181" s="268"/>
      <c r="K181" s="309"/>
    </row>
    <row r="182" spans="2:11" ht="15" customHeight="1">
      <c r="B182" s="288"/>
      <c r="C182" s="268" t="s">
        <v>1233</v>
      </c>
      <c r="D182" s="268"/>
      <c r="E182" s="268"/>
      <c r="F182" s="287" t="s">
        <v>86</v>
      </c>
      <c r="G182" s="268"/>
      <c r="H182" s="268" t="s">
        <v>1246</v>
      </c>
      <c r="I182" s="268" t="s">
        <v>1204</v>
      </c>
      <c r="J182" s="268"/>
      <c r="K182" s="309"/>
    </row>
    <row r="183" spans="2:11" ht="15" customHeight="1">
      <c r="B183" s="288"/>
      <c r="C183" s="268" t="s">
        <v>269</v>
      </c>
      <c r="D183" s="268"/>
      <c r="E183" s="268"/>
      <c r="F183" s="287" t="s">
        <v>1176</v>
      </c>
      <c r="G183" s="268"/>
      <c r="H183" s="268" t="s">
        <v>1247</v>
      </c>
      <c r="I183" s="268" t="s">
        <v>1172</v>
      </c>
      <c r="J183" s="268">
        <v>50</v>
      </c>
      <c r="K183" s="309"/>
    </row>
    <row r="184" spans="2:11" ht="15" customHeight="1">
      <c r="B184" s="288"/>
      <c r="C184" s="268" t="s">
        <v>1248</v>
      </c>
      <c r="D184" s="268"/>
      <c r="E184" s="268"/>
      <c r="F184" s="287" t="s">
        <v>1176</v>
      </c>
      <c r="G184" s="268"/>
      <c r="H184" s="268" t="s">
        <v>1249</v>
      </c>
      <c r="I184" s="268" t="s">
        <v>1250</v>
      </c>
      <c r="J184" s="268"/>
      <c r="K184" s="309"/>
    </row>
    <row r="185" spans="2:11" ht="15" customHeight="1">
      <c r="B185" s="288"/>
      <c r="C185" s="268" t="s">
        <v>1251</v>
      </c>
      <c r="D185" s="268"/>
      <c r="E185" s="268"/>
      <c r="F185" s="287" t="s">
        <v>1176</v>
      </c>
      <c r="G185" s="268"/>
      <c r="H185" s="268" t="s">
        <v>1252</v>
      </c>
      <c r="I185" s="268" t="s">
        <v>1250</v>
      </c>
      <c r="J185" s="268"/>
      <c r="K185" s="309"/>
    </row>
    <row r="186" spans="2:11" ht="15" customHeight="1">
      <c r="B186" s="288"/>
      <c r="C186" s="268" t="s">
        <v>1253</v>
      </c>
      <c r="D186" s="268"/>
      <c r="E186" s="268"/>
      <c r="F186" s="287" t="s">
        <v>1176</v>
      </c>
      <c r="G186" s="268"/>
      <c r="H186" s="268" t="s">
        <v>1254</v>
      </c>
      <c r="I186" s="268" t="s">
        <v>1250</v>
      </c>
      <c r="J186" s="268"/>
      <c r="K186" s="309"/>
    </row>
    <row r="187" spans="2:11" ht="15" customHeight="1">
      <c r="B187" s="288"/>
      <c r="C187" s="321" t="s">
        <v>1255</v>
      </c>
      <c r="D187" s="268"/>
      <c r="E187" s="268"/>
      <c r="F187" s="287" t="s">
        <v>1176</v>
      </c>
      <c r="G187" s="268"/>
      <c r="H187" s="268" t="s">
        <v>1256</v>
      </c>
      <c r="I187" s="268" t="s">
        <v>1257</v>
      </c>
      <c r="J187" s="322" t="s">
        <v>1258</v>
      </c>
      <c r="K187" s="309"/>
    </row>
    <row r="188" spans="2:11" ht="15" customHeight="1">
      <c r="B188" s="288"/>
      <c r="C188" s="273" t="s">
        <v>46</v>
      </c>
      <c r="D188" s="268"/>
      <c r="E188" s="268"/>
      <c r="F188" s="287" t="s">
        <v>86</v>
      </c>
      <c r="G188" s="268"/>
      <c r="H188" s="264" t="s">
        <v>1259</v>
      </c>
      <c r="I188" s="268" t="s">
        <v>1260</v>
      </c>
      <c r="J188" s="268"/>
      <c r="K188" s="309"/>
    </row>
    <row r="189" spans="2:11" ht="15" customHeight="1">
      <c r="B189" s="288"/>
      <c r="C189" s="273" t="s">
        <v>1261</v>
      </c>
      <c r="D189" s="268"/>
      <c r="E189" s="268"/>
      <c r="F189" s="287" t="s">
        <v>86</v>
      </c>
      <c r="G189" s="268"/>
      <c r="H189" s="268" t="s">
        <v>1262</v>
      </c>
      <c r="I189" s="268" t="s">
        <v>1204</v>
      </c>
      <c r="J189" s="268"/>
      <c r="K189" s="309"/>
    </row>
    <row r="190" spans="2:11" ht="15" customHeight="1">
      <c r="B190" s="288"/>
      <c r="C190" s="273" t="s">
        <v>1263</v>
      </c>
      <c r="D190" s="268"/>
      <c r="E190" s="268"/>
      <c r="F190" s="287" t="s">
        <v>86</v>
      </c>
      <c r="G190" s="268"/>
      <c r="H190" s="268" t="s">
        <v>1264</v>
      </c>
      <c r="I190" s="268" t="s">
        <v>1204</v>
      </c>
      <c r="J190" s="268"/>
      <c r="K190" s="309"/>
    </row>
    <row r="191" spans="2:11" ht="15" customHeight="1">
      <c r="B191" s="288"/>
      <c r="C191" s="273" t="s">
        <v>1265</v>
      </c>
      <c r="D191" s="268"/>
      <c r="E191" s="268"/>
      <c r="F191" s="287" t="s">
        <v>1176</v>
      </c>
      <c r="G191" s="268"/>
      <c r="H191" s="268" t="s">
        <v>1266</v>
      </c>
      <c r="I191" s="268" t="s">
        <v>1204</v>
      </c>
      <c r="J191" s="268"/>
      <c r="K191" s="309"/>
    </row>
    <row r="192" spans="2:11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spans="2:11" ht="18.75" customHeight="1">
      <c r="B193" s="264"/>
      <c r="C193" s="268"/>
      <c r="D193" s="268"/>
      <c r="E193" s="268"/>
      <c r="F193" s="287"/>
      <c r="G193" s="268"/>
      <c r="H193" s="268"/>
      <c r="I193" s="268"/>
      <c r="J193" s="268"/>
      <c r="K193" s="264"/>
    </row>
    <row r="194" spans="2:11" ht="18.75" customHeight="1">
      <c r="B194" s="264"/>
      <c r="C194" s="268"/>
      <c r="D194" s="268"/>
      <c r="E194" s="268"/>
      <c r="F194" s="287"/>
      <c r="G194" s="268"/>
      <c r="H194" s="268"/>
      <c r="I194" s="268"/>
      <c r="J194" s="268"/>
      <c r="K194" s="264"/>
    </row>
    <row r="195" spans="2:11" ht="18.75" customHeight="1"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</row>
    <row r="196" spans="2:11">
      <c r="B196" s="256"/>
      <c r="C196" s="257"/>
      <c r="D196" s="257"/>
      <c r="E196" s="257"/>
      <c r="F196" s="257"/>
      <c r="G196" s="257"/>
      <c r="H196" s="257"/>
      <c r="I196" s="257"/>
      <c r="J196" s="257"/>
      <c r="K196" s="258"/>
    </row>
    <row r="197" spans="2:11" ht="21">
      <c r="B197" s="259"/>
      <c r="C197" s="384" t="s">
        <v>1267</v>
      </c>
      <c r="D197" s="384"/>
      <c r="E197" s="384"/>
      <c r="F197" s="384"/>
      <c r="G197" s="384"/>
      <c r="H197" s="384"/>
      <c r="I197" s="384"/>
      <c r="J197" s="384"/>
      <c r="K197" s="260"/>
    </row>
    <row r="198" spans="2:11" ht="25.5" customHeight="1">
      <c r="B198" s="259"/>
      <c r="C198" s="324" t="s">
        <v>1268</v>
      </c>
      <c r="D198" s="324"/>
      <c r="E198" s="324"/>
      <c r="F198" s="324" t="s">
        <v>1269</v>
      </c>
      <c r="G198" s="325"/>
      <c r="H198" s="389" t="s">
        <v>1270</v>
      </c>
      <c r="I198" s="389"/>
      <c r="J198" s="389"/>
      <c r="K198" s="260"/>
    </row>
    <row r="199" spans="2:11" ht="5.25" customHeight="1">
      <c r="B199" s="288"/>
      <c r="C199" s="285"/>
      <c r="D199" s="285"/>
      <c r="E199" s="285"/>
      <c r="F199" s="285"/>
      <c r="G199" s="268"/>
      <c r="H199" s="285"/>
      <c r="I199" s="285"/>
      <c r="J199" s="285"/>
      <c r="K199" s="309"/>
    </row>
    <row r="200" spans="2:11" ht="15" customHeight="1">
      <c r="B200" s="288"/>
      <c r="C200" s="268" t="s">
        <v>1260</v>
      </c>
      <c r="D200" s="268"/>
      <c r="E200" s="268"/>
      <c r="F200" s="287" t="s">
        <v>47</v>
      </c>
      <c r="G200" s="268"/>
      <c r="H200" s="386" t="s">
        <v>1271</v>
      </c>
      <c r="I200" s="386"/>
      <c r="J200" s="386"/>
      <c r="K200" s="309"/>
    </row>
    <row r="201" spans="2:11" ht="15" customHeight="1">
      <c r="B201" s="288"/>
      <c r="C201" s="294"/>
      <c r="D201" s="268"/>
      <c r="E201" s="268"/>
      <c r="F201" s="287" t="s">
        <v>48</v>
      </c>
      <c r="G201" s="268"/>
      <c r="H201" s="386" t="s">
        <v>1272</v>
      </c>
      <c r="I201" s="386"/>
      <c r="J201" s="386"/>
      <c r="K201" s="309"/>
    </row>
    <row r="202" spans="2:11" ht="15" customHeight="1">
      <c r="B202" s="288"/>
      <c r="C202" s="294"/>
      <c r="D202" s="268"/>
      <c r="E202" s="268"/>
      <c r="F202" s="287" t="s">
        <v>51</v>
      </c>
      <c r="G202" s="268"/>
      <c r="H202" s="386" t="s">
        <v>1273</v>
      </c>
      <c r="I202" s="386"/>
      <c r="J202" s="386"/>
      <c r="K202" s="309"/>
    </row>
    <row r="203" spans="2:11" ht="15" customHeight="1">
      <c r="B203" s="288"/>
      <c r="C203" s="268"/>
      <c r="D203" s="268"/>
      <c r="E203" s="268"/>
      <c r="F203" s="287" t="s">
        <v>49</v>
      </c>
      <c r="G203" s="268"/>
      <c r="H203" s="386" t="s">
        <v>1274</v>
      </c>
      <c r="I203" s="386"/>
      <c r="J203" s="386"/>
      <c r="K203" s="309"/>
    </row>
    <row r="204" spans="2:11" ht="15" customHeight="1">
      <c r="B204" s="288"/>
      <c r="C204" s="268"/>
      <c r="D204" s="268"/>
      <c r="E204" s="268"/>
      <c r="F204" s="287" t="s">
        <v>50</v>
      </c>
      <c r="G204" s="268"/>
      <c r="H204" s="386" t="s">
        <v>1275</v>
      </c>
      <c r="I204" s="386"/>
      <c r="J204" s="386"/>
      <c r="K204" s="309"/>
    </row>
    <row r="205" spans="2:11" ht="15" customHeight="1">
      <c r="B205" s="288"/>
      <c r="C205" s="268"/>
      <c r="D205" s="268"/>
      <c r="E205" s="268"/>
      <c r="F205" s="287"/>
      <c r="G205" s="268"/>
      <c r="H205" s="268"/>
      <c r="I205" s="268"/>
      <c r="J205" s="268"/>
      <c r="K205" s="309"/>
    </row>
    <row r="206" spans="2:11" ht="15" customHeight="1">
      <c r="B206" s="288"/>
      <c r="C206" s="268" t="s">
        <v>1216</v>
      </c>
      <c r="D206" s="268"/>
      <c r="E206" s="268"/>
      <c r="F206" s="287" t="s">
        <v>82</v>
      </c>
      <c r="G206" s="268"/>
      <c r="H206" s="386" t="s">
        <v>1276</v>
      </c>
      <c r="I206" s="386"/>
      <c r="J206" s="386"/>
      <c r="K206" s="309"/>
    </row>
    <row r="207" spans="2:11" ht="15" customHeight="1">
      <c r="B207" s="288"/>
      <c r="C207" s="294"/>
      <c r="D207" s="268"/>
      <c r="E207" s="268"/>
      <c r="F207" s="287" t="s">
        <v>1117</v>
      </c>
      <c r="G207" s="268"/>
      <c r="H207" s="386" t="s">
        <v>1118</v>
      </c>
      <c r="I207" s="386"/>
      <c r="J207" s="386"/>
      <c r="K207" s="309"/>
    </row>
    <row r="208" spans="2:11" ht="15" customHeight="1">
      <c r="B208" s="288"/>
      <c r="C208" s="268"/>
      <c r="D208" s="268"/>
      <c r="E208" s="268"/>
      <c r="F208" s="287" t="s">
        <v>1115</v>
      </c>
      <c r="G208" s="268"/>
      <c r="H208" s="386" t="s">
        <v>1277</v>
      </c>
      <c r="I208" s="386"/>
      <c r="J208" s="386"/>
      <c r="K208" s="309"/>
    </row>
    <row r="209" spans="2:11" ht="15" customHeight="1">
      <c r="B209" s="326"/>
      <c r="C209" s="294"/>
      <c r="D209" s="294"/>
      <c r="E209" s="294"/>
      <c r="F209" s="287" t="s">
        <v>1119</v>
      </c>
      <c r="G209" s="273"/>
      <c r="H209" s="390" t="s">
        <v>1120</v>
      </c>
      <c r="I209" s="390"/>
      <c r="J209" s="390"/>
      <c r="K209" s="327"/>
    </row>
    <row r="210" spans="2:11" ht="15" customHeight="1">
      <c r="B210" s="326"/>
      <c r="C210" s="294"/>
      <c r="D210" s="294"/>
      <c r="E210" s="294"/>
      <c r="F210" s="287" t="s">
        <v>277</v>
      </c>
      <c r="G210" s="273"/>
      <c r="H210" s="390" t="s">
        <v>1278</v>
      </c>
      <c r="I210" s="390"/>
      <c r="J210" s="390"/>
      <c r="K210" s="327"/>
    </row>
    <row r="211" spans="2:11" ht="15" customHeight="1">
      <c r="B211" s="326"/>
      <c r="C211" s="294"/>
      <c r="D211" s="294"/>
      <c r="E211" s="294"/>
      <c r="F211" s="328"/>
      <c r="G211" s="273"/>
      <c r="H211" s="329"/>
      <c r="I211" s="329"/>
      <c r="J211" s="329"/>
      <c r="K211" s="327"/>
    </row>
    <row r="212" spans="2:11" ht="15" customHeight="1">
      <c r="B212" s="326"/>
      <c r="C212" s="268" t="s">
        <v>1240</v>
      </c>
      <c r="D212" s="294"/>
      <c r="E212" s="294"/>
      <c r="F212" s="287">
        <v>1</v>
      </c>
      <c r="G212" s="273"/>
      <c r="H212" s="390" t="s">
        <v>1279</v>
      </c>
      <c r="I212" s="390"/>
      <c r="J212" s="390"/>
      <c r="K212" s="327"/>
    </row>
    <row r="213" spans="2:11" ht="15" customHeight="1">
      <c r="B213" s="326"/>
      <c r="C213" s="294"/>
      <c r="D213" s="294"/>
      <c r="E213" s="294"/>
      <c r="F213" s="287">
        <v>2</v>
      </c>
      <c r="G213" s="273"/>
      <c r="H213" s="390" t="s">
        <v>1280</v>
      </c>
      <c r="I213" s="390"/>
      <c r="J213" s="390"/>
      <c r="K213" s="327"/>
    </row>
    <row r="214" spans="2:11" ht="15" customHeight="1">
      <c r="B214" s="326"/>
      <c r="C214" s="294"/>
      <c r="D214" s="294"/>
      <c r="E214" s="294"/>
      <c r="F214" s="287">
        <v>3</v>
      </c>
      <c r="G214" s="273"/>
      <c r="H214" s="390" t="s">
        <v>1281</v>
      </c>
      <c r="I214" s="390"/>
      <c r="J214" s="390"/>
      <c r="K214" s="327"/>
    </row>
    <row r="215" spans="2:11" ht="15" customHeight="1">
      <c r="B215" s="326"/>
      <c r="C215" s="294"/>
      <c r="D215" s="294"/>
      <c r="E215" s="294"/>
      <c r="F215" s="287">
        <v>4</v>
      </c>
      <c r="G215" s="273"/>
      <c r="H215" s="390" t="s">
        <v>1282</v>
      </c>
      <c r="I215" s="390"/>
      <c r="J215" s="390"/>
      <c r="K215" s="327"/>
    </row>
    <row r="216" spans="2:11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102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292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373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76.75" customHeight="1">
      <c r="B26" s="128"/>
      <c r="C26" s="129"/>
      <c r="D26" s="129"/>
      <c r="E26" s="368" t="s">
        <v>374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292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D - LOP - Boletice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292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D - LOP - Boletice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375</v>
      </c>
      <c r="F85" s="194" t="s">
        <v>376</v>
      </c>
      <c r="G85" s="195" t="s">
        <v>297</v>
      </c>
      <c r="H85" s="196">
        <v>167.06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377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378</v>
      </c>
      <c r="F86" s="194" t="s">
        <v>379</v>
      </c>
      <c r="G86" s="195" t="s">
        <v>307</v>
      </c>
      <c r="H86" s="196">
        <v>41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380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105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292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381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294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ROUND(SUM(BE83:BE85), 2)</f>
        <v>0</v>
      </c>
      <c r="G32" s="40"/>
      <c r="H32" s="40"/>
      <c r="I32" s="138">
        <v>0.21</v>
      </c>
      <c r="J32" s="137">
        <f>ROUND(ROUND((SUM(BE83:BE85)),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ROUND(SUM(BF83:BF85), 2)</f>
        <v>0</v>
      </c>
      <c r="G33" s="40"/>
      <c r="H33" s="40"/>
      <c r="I33" s="138">
        <v>0.15</v>
      </c>
      <c r="J33" s="137">
        <f>ROUND(ROUND((SUM(BF83:BF85)),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ROUND(SUM(BG83:BG85),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ROUND(SUM(BH83:BH85),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ROUND(SUM(BI83:BI85),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292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E - LOP - Stavokonstrukce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292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E - LOP - Stavokonstrukce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P85</f>
        <v>0</v>
      </c>
      <c r="Q84" s="186"/>
      <c r="R84" s="187">
        <f>R85</f>
        <v>0</v>
      </c>
      <c r="S84" s="186"/>
      <c r="T84" s="188">
        <f>T85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BK85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382</v>
      </c>
      <c r="F85" s="194" t="s">
        <v>383</v>
      </c>
      <c r="G85" s="195" t="s">
        <v>297</v>
      </c>
      <c r="H85" s="196">
        <v>9.32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4" t="s">
        <v>47</v>
      </c>
      <c r="O85" s="20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384</v>
      </c>
    </row>
    <row r="86" spans="2:65" s="1" customFormat="1" ht="6.95" customHeight="1">
      <c r="B86" s="54"/>
      <c r="C86" s="55"/>
      <c r="D86" s="55"/>
      <c r="E86" s="55"/>
      <c r="F86" s="55"/>
      <c r="G86" s="55"/>
      <c r="H86" s="55"/>
      <c r="I86" s="146"/>
      <c r="J86" s="55"/>
      <c r="K86" s="55"/>
      <c r="L86" s="59"/>
    </row>
  </sheetData>
  <sheetProtection password="CC35" sheet="1" objects="1" scenarios="1" formatCells="0" formatColumns="0" formatRows="0" sort="0" autoFilter="0"/>
  <autoFilter ref="C82:K85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108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292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385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294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ROUND(SUM(BE83:BE87), 2)</f>
        <v>0</v>
      </c>
      <c r="G32" s="40"/>
      <c r="H32" s="40"/>
      <c r="I32" s="138">
        <v>0.21</v>
      </c>
      <c r="J32" s="137">
        <f>ROUND(ROUND((SUM(BE83:BE87)),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ROUND(SUM(BF83:BF87), 2)</f>
        <v>0</v>
      </c>
      <c r="G33" s="40"/>
      <c r="H33" s="40"/>
      <c r="I33" s="138">
        <v>0.15</v>
      </c>
      <c r="J33" s="137">
        <f>ROUND(ROUND((SUM(BF83:BF87)),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292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F - Venkovní doplňkové konstrukce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292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F - Venkovní doplňkové konstrukce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SUM(P85:P87)</f>
        <v>0</v>
      </c>
      <c r="Q84" s="186"/>
      <c r="R84" s="187">
        <f>SUM(R85:R87)</f>
        <v>0</v>
      </c>
      <c r="S84" s="186"/>
      <c r="T84" s="188">
        <f>SUM(T85:T87)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SUM(BK85:BK87)</f>
        <v>0</v>
      </c>
    </row>
    <row r="85" spans="2:65" s="1" customFormat="1" ht="31.5" customHeight="1">
      <c r="B85" s="39"/>
      <c r="C85" s="192" t="s">
        <v>17</v>
      </c>
      <c r="D85" s="192" t="s">
        <v>211</v>
      </c>
      <c r="E85" s="193" t="s">
        <v>386</v>
      </c>
      <c r="F85" s="194" t="s">
        <v>387</v>
      </c>
      <c r="G85" s="195" t="s">
        <v>297</v>
      </c>
      <c r="H85" s="196">
        <v>14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388</v>
      </c>
    </row>
    <row r="86" spans="2:65" s="1" customFormat="1" ht="31.5" customHeight="1">
      <c r="B86" s="39"/>
      <c r="C86" s="192" t="s">
        <v>84</v>
      </c>
      <c r="D86" s="192" t="s">
        <v>211</v>
      </c>
      <c r="E86" s="193" t="s">
        <v>389</v>
      </c>
      <c r="F86" s="194" t="s">
        <v>390</v>
      </c>
      <c r="G86" s="195" t="s">
        <v>297</v>
      </c>
      <c r="H86" s="196">
        <v>15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0" t="s">
        <v>47</v>
      </c>
      <c r="O86" s="40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391</v>
      </c>
    </row>
    <row r="87" spans="2:65" s="1" customFormat="1" ht="31.5" customHeight="1">
      <c r="B87" s="39"/>
      <c r="C87" s="192" t="s">
        <v>288</v>
      </c>
      <c r="D87" s="192" t="s">
        <v>211</v>
      </c>
      <c r="E87" s="193" t="s">
        <v>392</v>
      </c>
      <c r="F87" s="194" t="s">
        <v>393</v>
      </c>
      <c r="G87" s="195" t="s">
        <v>297</v>
      </c>
      <c r="H87" s="196">
        <v>53</v>
      </c>
      <c r="I87" s="197"/>
      <c r="J87" s="198">
        <f>ROUND(I87*H87,1)</f>
        <v>0</v>
      </c>
      <c r="K87" s="194" t="s">
        <v>22</v>
      </c>
      <c r="L87" s="59"/>
      <c r="M87" s="199" t="s">
        <v>22</v>
      </c>
      <c r="N87" s="204" t="s">
        <v>47</v>
      </c>
      <c r="O87" s="20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23" t="s">
        <v>284</v>
      </c>
      <c r="AT87" s="23" t="s">
        <v>211</v>
      </c>
      <c r="AU87" s="23" t="s">
        <v>17</v>
      </c>
      <c r="AY87" s="23" t="s">
        <v>280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17</v>
      </c>
      <c r="BK87" s="203">
        <f>ROUND(I87*H87,1)</f>
        <v>0</v>
      </c>
      <c r="BL87" s="23" t="s">
        <v>284</v>
      </c>
      <c r="BM87" s="23" t="s">
        <v>394</v>
      </c>
    </row>
    <row r="88" spans="2:65" s="1" customFormat="1" ht="6.95" customHeight="1">
      <c r="B88" s="54"/>
      <c r="C88" s="55"/>
      <c r="D88" s="55"/>
      <c r="E88" s="55"/>
      <c r="F88" s="55"/>
      <c r="G88" s="55"/>
      <c r="H88" s="55"/>
      <c r="I88" s="146"/>
      <c r="J88" s="55"/>
      <c r="K88" s="55"/>
      <c r="L88" s="59"/>
    </row>
  </sheetData>
  <sheetProtection password="CC35" sheet="1" objects="1" scenarios="1" formatCells="0" formatColumns="0" formatRows="0" sort="0" autoFilter="0"/>
  <autoFilter ref="C82:K87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9"/>
      <c r="C1" s="119"/>
      <c r="D1" s="120" t="s">
        <v>1</v>
      </c>
      <c r="E1" s="119"/>
      <c r="F1" s="121" t="s">
        <v>246</v>
      </c>
      <c r="G1" s="375" t="s">
        <v>247</v>
      </c>
      <c r="H1" s="375"/>
      <c r="I1" s="122"/>
      <c r="J1" s="121" t="s">
        <v>248</v>
      </c>
      <c r="K1" s="120" t="s">
        <v>249</v>
      </c>
      <c r="L1" s="121" t="s">
        <v>250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3" t="s">
        <v>112</v>
      </c>
    </row>
    <row r="3" spans="1:70" ht="6.95" customHeight="1">
      <c r="B3" s="24"/>
      <c r="C3" s="25"/>
      <c r="D3" s="25"/>
      <c r="E3" s="25"/>
      <c r="F3" s="25"/>
      <c r="G3" s="25"/>
      <c r="H3" s="25"/>
      <c r="I3" s="12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251</v>
      </c>
      <c r="E4" s="28"/>
      <c r="F4" s="28"/>
      <c r="G4" s="28"/>
      <c r="H4" s="28"/>
      <c r="I4" s="12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24"/>
      <c r="J6" s="28"/>
      <c r="K6" s="30"/>
    </row>
    <row r="7" spans="1:70" ht="22.5" customHeight="1">
      <c r="B7" s="27"/>
      <c r="C7" s="28"/>
      <c r="D7" s="28"/>
      <c r="E7" s="376" t="str">
        <f>'Rekapitulace stavby'!K6</f>
        <v>Základní škola Weberova, Praha 5 - Rekonstrukce fasád - Pavilon E</v>
      </c>
      <c r="F7" s="382"/>
      <c r="G7" s="382"/>
      <c r="H7" s="382"/>
      <c r="I7" s="124"/>
      <c r="J7" s="28"/>
      <c r="K7" s="30"/>
    </row>
    <row r="8" spans="1:70" ht="15">
      <c r="B8" s="27"/>
      <c r="C8" s="28"/>
      <c r="D8" s="36" t="s">
        <v>252</v>
      </c>
      <c r="E8" s="28"/>
      <c r="F8" s="28"/>
      <c r="G8" s="28"/>
      <c r="H8" s="28"/>
      <c r="I8" s="124"/>
      <c r="J8" s="28"/>
      <c r="K8" s="30"/>
    </row>
    <row r="9" spans="1:70" s="1" customFormat="1" ht="22.5" customHeight="1">
      <c r="B9" s="39"/>
      <c r="C9" s="40"/>
      <c r="D9" s="40"/>
      <c r="E9" s="376" t="s">
        <v>395</v>
      </c>
      <c r="F9" s="377"/>
      <c r="G9" s="377"/>
      <c r="H9" s="377"/>
      <c r="I9" s="125"/>
      <c r="J9" s="40"/>
      <c r="K9" s="43"/>
    </row>
    <row r="10" spans="1:70" s="1" customFormat="1" ht="15">
      <c r="B10" s="39"/>
      <c r="C10" s="40"/>
      <c r="D10" s="36" t="s">
        <v>254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78" t="s">
        <v>396</v>
      </c>
      <c r="F11" s="377"/>
      <c r="G11" s="377"/>
      <c r="H11" s="377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6" t="s">
        <v>21</v>
      </c>
      <c r="E13" s="40"/>
      <c r="F13" s="34" t="s">
        <v>22</v>
      </c>
      <c r="G13" s="40"/>
      <c r="H13" s="40"/>
      <c r="I13" s="126" t="s">
        <v>23</v>
      </c>
      <c r="J13" s="34" t="s">
        <v>22</v>
      </c>
      <c r="K13" s="43"/>
    </row>
    <row r="14" spans="1:70" s="1" customFormat="1" ht="14.45" customHeight="1">
      <c r="B14" s="39"/>
      <c r="C14" s="40"/>
      <c r="D14" s="36" t="s">
        <v>24</v>
      </c>
      <c r="E14" s="40"/>
      <c r="F14" s="34" t="s">
        <v>256</v>
      </c>
      <c r="G14" s="40"/>
      <c r="H14" s="40"/>
      <c r="I14" s="126" t="s">
        <v>26</v>
      </c>
      <c r="J14" s="127">
        <f>'Rekapitulace stavby'!AN8</f>
        <v>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6" t="s">
        <v>27</v>
      </c>
      <c r="E16" s="40"/>
      <c r="F16" s="40"/>
      <c r="G16" s="40"/>
      <c r="H16" s="40"/>
      <c r="I16" s="126" t="s">
        <v>28</v>
      </c>
      <c r="J16" s="34" t="s">
        <v>29</v>
      </c>
      <c r="K16" s="43"/>
    </row>
    <row r="17" spans="2:11" s="1" customFormat="1" ht="18" customHeight="1">
      <c r="B17" s="39"/>
      <c r="C17" s="40"/>
      <c r="D17" s="40"/>
      <c r="E17" s="34" t="s">
        <v>30</v>
      </c>
      <c r="F17" s="40"/>
      <c r="G17" s="40"/>
      <c r="H17" s="40"/>
      <c r="I17" s="126" t="s">
        <v>31</v>
      </c>
      <c r="J17" s="34" t="s">
        <v>32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6" t="s">
        <v>33</v>
      </c>
      <c r="E19" s="40"/>
      <c r="F19" s="40"/>
      <c r="G19" s="40"/>
      <c r="H19" s="40"/>
      <c r="I19" s="126" t="s">
        <v>28</v>
      </c>
      <c r="J19" s="34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4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31</v>
      </c>
      <c r="J20" s="34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6" t="s">
        <v>35</v>
      </c>
      <c r="E22" s="40"/>
      <c r="F22" s="40"/>
      <c r="G22" s="40"/>
      <c r="H22" s="40"/>
      <c r="I22" s="126" t="s">
        <v>28</v>
      </c>
      <c r="J22" s="34" t="s">
        <v>36</v>
      </c>
      <c r="K22" s="43"/>
    </row>
    <row r="23" spans="2:11" s="1" customFormat="1" ht="18" customHeight="1">
      <c r="B23" s="39"/>
      <c r="C23" s="40"/>
      <c r="D23" s="40"/>
      <c r="E23" s="34" t="s">
        <v>37</v>
      </c>
      <c r="F23" s="40"/>
      <c r="G23" s="40"/>
      <c r="H23" s="40"/>
      <c r="I23" s="126" t="s">
        <v>31</v>
      </c>
      <c r="J23" s="34" t="s">
        <v>38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6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68" t="s">
        <v>22</v>
      </c>
      <c r="F26" s="368"/>
      <c r="G26" s="368"/>
      <c r="H26" s="36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42</v>
      </c>
      <c r="E29" s="40"/>
      <c r="F29" s="40"/>
      <c r="G29" s="40"/>
      <c r="H29" s="40"/>
      <c r="I29" s="125"/>
      <c r="J29" s="135">
        <f>ROUND(J83,2)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44</v>
      </c>
      <c r="G31" s="40"/>
      <c r="H31" s="40"/>
      <c r="I31" s="136" t="s">
        <v>43</v>
      </c>
      <c r="J31" s="44" t="s">
        <v>45</v>
      </c>
      <c r="K31" s="43"/>
    </row>
    <row r="32" spans="2:11" s="1" customFormat="1" ht="14.45" customHeight="1">
      <c r="B32" s="39"/>
      <c r="C32" s="40"/>
      <c r="D32" s="47" t="s">
        <v>46</v>
      </c>
      <c r="E32" s="47" t="s">
        <v>47</v>
      </c>
      <c r="F32" s="137">
        <f>ROUND(SUM(BE83:BE86), 2)</f>
        <v>0</v>
      </c>
      <c r="G32" s="40"/>
      <c r="H32" s="40"/>
      <c r="I32" s="138">
        <v>0.21</v>
      </c>
      <c r="J32" s="137">
        <f>ROUND(ROUND((SUM(BE83:BE86)),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48</v>
      </c>
      <c r="F33" s="137">
        <f>ROUND(SUM(BF83:BF86), 2)</f>
        <v>0</v>
      </c>
      <c r="G33" s="40"/>
      <c r="H33" s="40"/>
      <c r="I33" s="138">
        <v>0.15</v>
      </c>
      <c r="J33" s="137">
        <f>ROUND(ROUND((SUM(BF83:BF86)),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37">
        <f>ROUND(SUM(BG83:BG86),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50</v>
      </c>
      <c r="F35" s="137">
        <f>ROUND(SUM(BH83:BH86),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51</v>
      </c>
      <c r="F36" s="137">
        <f>ROUND(SUM(BI83:BI86),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52</v>
      </c>
      <c r="E38" s="77"/>
      <c r="F38" s="77"/>
      <c r="G38" s="141" t="s">
        <v>53</v>
      </c>
      <c r="H38" s="142" t="s">
        <v>54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9" t="s">
        <v>257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6" t="s">
        <v>19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76" t="str">
        <f>E7</f>
        <v>Základní škola Weberova, Praha 5 - Rekonstrukce fasád - Pavilon E</v>
      </c>
      <c r="F47" s="382"/>
      <c r="G47" s="382"/>
      <c r="H47" s="382"/>
      <c r="I47" s="125"/>
      <c r="J47" s="40"/>
      <c r="K47" s="43"/>
    </row>
    <row r="48" spans="2:11" ht="15">
      <c r="B48" s="27"/>
      <c r="C48" s="36" t="s">
        <v>252</v>
      </c>
      <c r="D48" s="28"/>
      <c r="E48" s="28"/>
      <c r="F48" s="28"/>
      <c r="G48" s="28"/>
      <c r="H48" s="28"/>
      <c r="I48" s="124"/>
      <c r="J48" s="28"/>
      <c r="K48" s="30"/>
    </row>
    <row r="49" spans="2:47" s="1" customFormat="1" ht="22.5" customHeight="1">
      <c r="B49" s="39"/>
      <c r="C49" s="40"/>
      <c r="D49" s="40"/>
      <c r="E49" s="376" t="s">
        <v>395</v>
      </c>
      <c r="F49" s="377"/>
      <c r="G49" s="377"/>
      <c r="H49" s="377"/>
      <c r="I49" s="125"/>
      <c r="J49" s="40"/>
      <c r="K49" s="43"/>
    </row>
    <row r="50" spans="2:47" s="1" customFormat="1" ht="14.45" customHeight="1">
      <c r="B50" s="39"/>
      <c r="C50" s="36" t="s">
        <v>254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78" t="str">
        <f>E11</f>
        <v>A - Úprava konstrukcí - sanace podkladu</v>
      </c>
      <c r="F51" s="377"/>
      <c r="G51" s="377"/>
      <c r="H51" s="37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6" t="s">
        <v>24</v>
      </c>
      <c r="D53" s="40"/>
      <c r="E53" s="40"/>
      <c r="F53" s="34" t="str">
        <f>F14</f>
        <v>ulice Weberova, Praha 5</v>
      </c>
      <c r="G53" s="40"/>
      <c r="H53" s="40"/>
      <c r="I53" s="126" t="s">
        <v>26</v>
      </c>
      <c r="J53" s="127">
        <f>IF(J14="","",J14)</f>
        <v>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6" t="s">
        <v>27</v>
      </c>
      <c r="D55" s="40"/>
      <c r="E55" s="40"/>
      <c r="F55" s="34" t="str">
        <f>E17</f>
        <v>Městská část Praha 5,Nám. 14. října 1381/4,Praha 5</v>
      </c>
      <c r="G55" s="40"/>
      <c r="H55" s="40"/>
      <c r="I55" s="126" t="s">
        <v>35</v>
      </c>
      <c r="J55" s="34" t="str">
        <f>E23</f>
        <v>RH-Architekti s.r.o.</v>
      </c>
      <c r="K55" s="43"/>
    </row>
    <row r="56" spans="2:47" s="1" customFormat="1" ht="14.45" customHeight="1">
      <c r="B56" s="39"/>
      <c r="C56" s="36" t="s">
        <v>33</v>
      </c>
      <c r="D56" s="40"/>
      <c r="E56" s="40"/>
      <c r="F56" s="34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258</v>
      </c>
      <c r="D58" s="139"/>
      <c r="E58" s="139"/>
      <c r="F58" s="139"/>
      <c r="G58" s="139"/>
      <c r="H58" s="139"/>
      <c r="I58" s="152"/>
      <c r="J58" s="153" t="s">
        <v>259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260</v>
      </c>
      <c r="D60" s="40"/>
      <c r="E60" s="40"/>
      <c r="F60" s="40"/>
      <c r="G60" s="40"/>
      <c r="H60" s="40"/>
      <c r="I60" s="125"/>
      <c r="J60" s="135">
        <f>J83</f>
        <v>0</v>
      </c>
      <c r="K60" s="43"/>
      <c r="AU60" s="23" t="s">
        <v>261</v>
      </c>
    </row>
    <row r="61" spans="2:47" s="8" customFormat="1" ht="24.95" customHeight="1">
      <c r="B61" s="156"/>
      <c r="C61" s="157"/>
      <c r="D61" s="158" t="s">
        <v>262</v>
      </c>
      <c r="E61" s="159"/>
      <c r="F61" s="159"/>
      <c r="G61" s="159"/>
      <c r="H61" s="159"/>
      <c r="I61" s="160"/>
      <c r="J61" s="161">
        <f>J84</f>
        <v>0</v>
      </c>
      <c r="K61" s="162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25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46"/>
      <c r="J63" s="55"/>
      <c r="K63" s="5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9"/>
      <c r="J67" s="58"/>
      <c r="K67" s="58"/>
      <c r="L67" s="59"/>
    </row>
    <row r="68" spans="2:12" s="1" customFormat="1" ht="36.950000000000003" customHeight="1">
      <c r="B68" s="39"/>
      <c r="C68" s="60" t="s">
        <v>263</v>
      </c>
      <c r="D68" s="61"/>
      <c r="E68" s="61"/>
      <c r="F68" s="61"/>
      <c r="G68" s="61"/>
      <c r="H68" s="61"/>
      <c r="I68" s="163"/>
      <c r="J68" s="61"/>
      <c r="K68" s="61"/>
      <c r="L68" s="59"/>
    </row>
    <row r="69" spans="2:12" s="1" customFormat="1" ht="6.95" customHeight="1">
      <c r="B69" s="39"/>
      <c r="C69" s="61"/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14.45" customHeight="1">
      <c r="B70" s="39"/>
      <c r="C70" s="63" t="s">
        <v>19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22.5" customHeight="1">
      <c r="B71" s="39"/>
      <c r="C71" s="61"/>
      <c r="D71" s="61"/>
      <c r="E71" s="379" t="str">
        <f>E7</f>
        <v>Základní škola Weberova, Praha 5 - Rekonstrukce fasád - Pavilon E</v>
      </c>
      <c r="F71" s="380"/>
      <c r="G71" s="380"/>
      <c r="H71" s="380"/>
      <c r="I71" s="163"/>
      <c r="J71" s="61"/>
      <c r="K71" s="61"/>
      <c r="L71" s="59"/>
    </row>
    <row r="72" spans="2:12" ht="15">
      <c r="B72" s="27"/>
      <c r="C72" s="63" t="s">
        <v>252</v>
      </c>
      <c r="D72" s="164"/>
      <c r="E72" s="164"/>
      <c r="F72" s="164"/>
      <c r="G72" s="164"/>
      <c r="H72" s="164"/>
      <c r="J72" s="164"/>
      <c r="K72" s="164"/>
      <c r="L72" s="165"/>
    </row>
    <row r="73" spans="2:12" s="1" customFormat="1" ht="22.5" customHeight="1">
      <c r="B73" s="39"/>
      <c r="C73" s="61"/>
      <c r="D73" s="61"/>
      <c r="E73" s="379" t="s">
        <v>395</v>
      </c>
      <c r="F73" s="381"/>
      <c r="G73" s="381"/>
      <c r="H73" s="381"/>
      <c r="I73" s="163"/>
      <c r="J73" s="61"/>
      <c r="K73" s="61"/>
      <c r="L73" s="59"/>
    </row>
    <row r="74" spans="2:12" s="1" customFormat="1" ht="14.45" customHeight="1">
      <c r="B74" s="39"/>
      <c r="C74" s="63" t="s">
        <v>254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3.25" customHeight="1">
      <c r="B75" s="39"/>
      <c r="C75" s="61"/>
      <c r="D75" s="61"/>
      <c r="E75" s="347" t="str">
        <f>E11</f>
        <v>A - Úprava konstrukcí - sanace podkladu</v>
      </c>
      <c r="F75" s="381"/>
      <c r="G75" s="381"/>
      <c r="H75" s="381"/>
      <c r="I75" s="163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6" t="str">
        <f>F14</f>
        <v>ulice Weberova, Praha 5</v>
      </c>
      <c r="G77" s="61"/>
      <c r="H77" s="61"/>
      <c r="I77" s="167" t="s">
        <v>26</v>
      </c>
      <c r="J77" s="71">
        <f>IF(J14="","",J14)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6" t="str">
        <f>E17</f>
        <v>Městská část Praha 5,Nám. 14. října 1381/4,Praha 5</v>
      </c>
      <c r="G79" s="61"/>
      <c r="H79" s="61"/>
      <c r="I79" s="167" t="s">
        <v>35</v>
      </c>
      <c r="J79" s="166" t="str">
        <f>E23</f>
        <v>RH-Architekti s.r.o.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6" t="str">
        <f>IF(E20="","",E20)</f>
        <v/>
      </c>
      <c r="G80" s="61"/>
      <c r="H80" s="61"/>
      <c r="I80" s="163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9" customFormat="1" ht="29.25" customHeight="1">
      <c r="B82" s="168"/>
      <c r="C82" s="169" t="s">
        <v>264</v>
      </c>
      <c r="D82" s="170" t="s">
        <v>61</v>
      </c>
      <c r="E82" s="170" t="s">
        <v>57</v>
      </c>
      <c r="F82" s="170" t="s">
        <v>265</v>
      </c>
      <c r="G82" s="170" t="s">
        <v>266</v>
      </c>
      <c r="H82" s="170" t="s">
        <v>267</v>
      </c>
      <c r="I82" s="171" t="s">
        <v>268</v>
      </c>
      <c r="J82" s="170" t="s">
        <v>259</v>
      </c>
      <c r="K82" s="172" t="s">
        <v>269</v>
      </c>
      <c r="L82" s="173"/>
      <c r="M82" s="79" t="s">
        <v>270</v>
      </c>
      <c r="N82" s="80" t="s">
        <v>46</v>
      </c>
      <c r="O82" s="80" t="s">
        <v>271</v>
      </c>
      <c r="P82" s="80" t="s">
        <v>272</v>
      </c>
      <c r="Q82" s="80" t="s">
        <v>273</v>
      </c>
      <c r="R82" s="80" t="s">
        <v>274</v>
      </c>
      <c r="S82" s="80" t="s">
        <v>275</v>
      </c>
      <c r="T82" s="81" t="s">
        <v>276</v>
      </c>
    </row>
    <row r="83" spans="2:65" s="1" customFormat="1" ht="29.25" customHeight="1">
      <c r="B83" s="39"/>
      <c r="C83" s="85" t="s">
        <v>260</v>
      </c>
      <c r="D83" s="61"/>
      <c r="E83" s="61"/>
      <c r="F83" s="61"/>
      <c r="G83" s="61"/>
      <c r="H83" s="61"/>
      <c r="I83" s="163"/>
      <c r="J83" s="174">
        <f>BK83</f>
        <v>0</v>
      </c>
      <c r="K83" s="61"/>
      <c r="L83" s="59"/>
      <c r="M83" s="82"/>
      <c r="N83" s="83"/>
      <c r="O83" s="83"/>
      <c r="P83" s="175">
        <f>P84</f>
        <v>0</v>
      </c>
      <c r="Q83" s="83"/>
      <c r="R83" s="175">
        <f>R84</f>
        <v>0</v>
      </c>
      <c r="S83" s="83"/>
      <c r="T83" s="176">
        <f>T84</f>
        <v>0</v>
      </c>
      <c r="AT83" s="23" t="s">
        <v>75</v>
      </c>
      <c r="AU83" s="23" t="s">
        <v>261</v>
      </c>
      <c r="BK83" s="177">
        <f>BK84</f>
        <v>0</v>
      </c>
    </row>
    <row r="84" spans="2:65" s="10" customFormat="1" ht="37.35" customHeight="1">
      <c r="B84" s="178"/>
      <c r="C84" s="179"/>
      <c r="D84" s="180" t="s">
        <v>75</v>
      </c>
      <c r="E84" s="181" t="s">
        <v>277</v>
      </c>
      <c r="F84" s="181" t="s">
        <v>278</v>
      </c>
      <c r="G84" s="179"/>
      <c r="H84" s="179"/>
      <c r="I84" s="182"/>
      <c r="J84" s="183">
        <f>BK84</f>
        <v>0</v>
      </c>
      <c r="K84" s="179"/>
      <c r="L84" s="184"/>
      <c r="M84" s="185"/>
      <c r="N84" s="186"/>
      <c r="O84" s="186"/>
      <c r="P84" s="187">
        <f>SUM(P85:P86)</f>
        <v>0</v>
      </c>
      <c r="Q84" s="186"/>
      <c r="R84" s="187">
        <f>SUM(R85:R86)</f>
        <v>0</v>
      </c>
      <c r="S84" s="186"/>
      <c r="T84" s="188">
        <f>SUM(T85:T86)</f>
        <v>0</v>
      </c>
      <c r="AR84" s="189" t="s">
        <v>279</v>
      </c>
      <c r="AT84" s="190" t="s">
        <v>75</v>
      </c>
      <c r="AU84" s="190" t="s">
        <v>76</v>
      </c>
      <c r="AY84" s="189" t="s">
        <v>280</v>
      </c>
      <c r="BK84" s="191">
        <f>SUM(BK85:BK86)</f>
        <v>0</v>
      </c>
    </row>
    <row r="85" spans="2:65" s="1" customFormat="1" ht="22.5" customHeight="1">
      <c r="B85" s="39"/>
      <c r="C85" s="192" t="s">
        <v>17</v>
      </c>
      <c r="D85" s="192" t="s">
        <v>211</v>
      </c>
      <c r="E85" s="193" t="s">
        <v>397</v>
      </c>
      <c r="F85" s="194" t="s">
        <v>398</v>
      </c>
      <c r="G85" s="195" t="s">
        <v>297</v>
      </c>
      <c r="H85" s="196">
        <v>20</v>
      </c>
      <c r="I85" s="197"/>
      <c r="J85" s="198">
        <f>ROUND(I85*H85,1)</f>
        <v>0</v>
      </c>
      <c r="K85" s="194" t="s">
        <v>22</v>
      </c>
      <c r="L85" s="59"/>
      <c r="M85" s="199" t="s">
        <v>22</v>
      </c>
      <c r="N85" s="200" t="s">
        <v>47</v>
      </c>
      <c r="O85" s="40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284</v>
      </c>
      <c r="AT85" s="23" t="s">
        <v>211</v>
      </c>
      <c r="AU85" s="23" t="s">
        <v>17</v>
      </c>
      <c r="AY85" s="23" t="s">
        <v>280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17</v>
      </c>
      <c r="BK85" s="203">
        <f>ROUND(I85*H85,1)</f>
        <v>0</v>
      </c>
      <c r="BL85" s="23" t="s">
        <v>284</v>
      </c>
      <c r="BM85" s="23" t="s">
        <v>399</v>
      </c>
    </row>
    <row r="86" spans="2:65" s="1" customFormat="1" ht="22.5" customHeight="1">
      <c r="B86" s="39"/>
      <c r="C86" s="192" t="s">
        <v>84</v>
      </c>
      <c r="D86" s="192" t="s">
        <v>211</v>
      </c>
      <c r="E86" s="193" t="s">
        <v>400</v>
      </c>
      <c r="F86" s="194" t="s">
        <v>401</v>
      </c>
      <c r="G86" s="195" t="s">
        <v>297</v>
      </c>
      <c r="H86" s="196">
        <v>20</v>
      </c>
      <c r="I86" s="197"/>
      <c r="J86" s="198">
        <f>ROUND(I86*H86,1)</f>
        <v>0</v>
      </c>
      <c r="K86" s="194" t="s">
        <v>22</v>
      </c>
      <c r="L86" s="59"/>
      <c r="M86" s="199" t="s">
        <v>22</v>
      </c>
      <c r="N86" s="204" t="s">
        <v>47</v>
      </c>
      <c r="O86" s="20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AR86" s="23" t="s">
        <v>284</v>
      </c>
      <c r="AT86" s="23" t="s">
        <v>211</v>
      </c>
      <c r="AU86" s="23" t="s">
        <v>17</v>
      </c>
      <c r="AY86" s="23" t="s">
        <v>280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17</v>
      </c>
      <c r="BK86" s="203">
        <f>ROUND(I86*H86,1)</f>
        <v>0</v>
      </c>
      <c r="BL86" s="23" t="s">
        <v>284</v>
      </c>
      <c r="BM86" s="23" t="s">
        <v>402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46"/>
      <c r="J87" s="55"/>
      <c r="K87" s="55"/>
      <c r="L87" s="59"/>
    </row>
  </sheetData>
  <sheetProtection password="CC35" sheet="1" objects="1" scenarios="1" formatCells="0" formatColumns="0" formatRows="0" sort="0" autoFilter="0"/>
  <autoFilter ref="C82:K86"/>
  <mergeCells count="12">
    <mergeCell ref="E73:H73"/>
    <mergeCell ref="E75:H7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1:H71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58</vt:i4>
      </vt:variant>
      <vt:variant>
        <vt:lpstr>Pojmenované oblasti</vt:lpstr>
      </vt:variant>
      <vt:variant>
        <vt:i4>115</vt:i4>
      </vt:variant>
    </vt:vector>
  </HeadingPairs>
  <TitlesOfParts>
    <vt:vector size="173" baseType="lpstr">
      <vt:lpstr>Rekapitulace stavby</vt:lpstr>
      <vt:lpstr>A - Zařízení staveniště</vt:lpstr>
      <vt:lpstr>A - Vnitřní konstrukce</vt:lpstr>
      <vt:lpstr>B - TOP - Štítové a obvod...</vt:lpstr>
      <vt:lpstr>C - TOP - Sokly, obvodové...</vt:lpstr>
      <vt:lpstr>D - LOP - Boletice</vt:lpstr>
      <vt:lpstr>E - LOP - Stavokonstrukce</vt:lpstr>
      <vt:lpstr>F - Venkovní doplňkové ko...</vt:lpstr>
      <vt:lpstr>A - Úprava konstrukcí - s...</vt:lpstr>
      <vt:lpstr>B - Dozdívky</vt:lpstr>
      <vt:lpstr>C - Zateplení</vt:lpstr>
      <vt:lpstr>D - Těžký obvodový plášť ...</vt:lpstr>
      <vt:lpstr>A - Výkopy - zemní práce</vt:lpstr>
      <vt:lpstr>B - Sanace stáv. konstrukcí</vt:lpstr>
      <vt:lpstr>C - Podzemní konstrukce (...</vt:lpstr>
      <vt:lpstr>D - Nadzemní konstrukce (...</vt:lpstr>
      <vt:lpstr>A - Okna</vt:lpstr>
      <vt:lpstr>B - Dveře</vt:lpstr>
      <vt:lpstr>A - LOP VÝCHOD - konstrukce</vt:lpstr>
      <vt:lpstr>B - LOP VÝCHOD - výplně o...</vt:lpstr>
      <vt:lpstr>D - LOP VÝCHOD - parapety...</vt:lpstr>
      <vt:lpstr>E - LOP VÝCHOD - detaily ...</vt:lpstr>
      <vt:lpstr>A - LOP ZÁPAD - konstrukce</vt:lpstr>
      <vt:lpstr>B - LOP ZÁPAD - výplně ot...</vt:lpstr>
      <vt:lpstr>C - LOP ZÁPAD - plné nepr...</vt:lpstr>
      <vt:lpstr>D - LOP ZÁPAD - parapety,...</vt:lpstr>
      <vt:lpstr>E - LOP ZÁPAD - detaily n...</vt:lpstr>
      <vt:lpstr>A - LOP JIH - konstrukce</vt:lpstr>
      <vt:lpstr>B - LOP JIH - výplně otvorů</vt:lpstr>
      <vt:lpstr>C - LOP JIH - plné neprůh...</vt:lpstr>
      <vt:lpstr>D - LOP JIH - parapety, o...</vt:lpstr>
      <vt:lpstr>E - LOP JIH - detaily nap...</vt:lpstr>
      <vt:lpstr>A - LOP SEVER - konstrukce</vt:lpstr>
      <vt:lpstr>B - LOP SEVER - výplně ot...</vt:lpstr>
      <vt:lpstr>C - LOP SEVER - plné nepr...</vt:lpstr>
      <vt:lpstr>D - LOP SEVER - parapety,...</vt:lpstr>
      <vt:lpstr>E - LOP SEVER - detaily n...</vt:lpstr>
      <vt:lpstr>A - Schodiště k hlavnímu ...</vt:lpstr>
      <vt:lpstr>B - Schodiště do bazénu a...</vt:lpstr>
      <vt:lpstr>C - Přístřešek nad schodi...</vt:lpstr>
      <vt:lpstr>D - Přístřešek na východn...</vt:lpstr>
      <vt:lpstr>E - Zastřešení světlíků n...</vt:lpstr>
      <vt:lpstr>F - Opěrná zeď na východn...</vt:lpstr>
      <vt:lpstr>G - Opěrná zídka na jižní...</vt:lpstr>
      <vt:lpstr>H - Oplechování ocelových...</vt:lpstr>
      <vt:lpstr>J - Větrací mřížky, kryty...</vt:lpstr>
      <vt:lpstr>K - Úniková lávka z 2.NP</vt:lpstr>
      <vt:lpstr>A - Lehké příčky prosklené</vt:lpstr>
      <vt:lpstr>B - Zděné příčky - dozdívky</vt:lpstr>
      <vt:lpstr>C - Doplňkové konstrukce</vt:lpstr>
      <vt:lpstr>A - Silnoproud</vt:lpstr>
      <vt:lpstr>B - Slaboproud</vt:lpstr>
      <vt:lpstr>C - Hromosvody</vt:lpstr>
      <vt:lpstr>A - Regulace stáv. prvků ÚT</vt:lpstr>
      <vt:lpstr>A - Lešení</vt:lpstr>
      <vt:lpstr>B - Ochrana a úpravy vzro...</vt:lpstr>
      <vt:lpstr>C - Ostatní práce a konst...</vt:lpstr>
      <vt:lpstr>Pokyny pro vyplnění</vt:lpstr>
      <vt:lpstr>'A - Lehké příčky prosklené'!Názvy_tisku</vt:lpstr>
      <vt:lpstr>'A - Lešení'!Názvy_tisku</vt:lpstr>
      <vt:lpstr>'A - LOP JIH - konstrukce'!Názvy_tisku</vt:lpstr>
      <vt:lpstr>'A - LOP SEVER - konstrukce'!Názvy_tisku</vt:lpstr>
      <vt:lpstr>'A - LOP VÝCHOD - konstrukce'!Názvy_tisku</vt:lpstr>
      <vt:lpstr>'A - LOP ZÁPAD - konstrukce'!Názvy_tisku</vt:lpstr>
      <vt:lpstr>'A - Okna'!Názvy_tisku</vt:lpstr>
      <vt:lpstr>'A - Regulace stáv. prvků ÚT'!Názvy_tisku</vt:lpstr>
      <vt:lpstr>'A - Schodiště k hlavnímu ...'!Názvy_tisku</vt:lpstr>
      <vt:lpstr>'A - Silnoproud'!Názvy_tisku</vt:lpstr>
      <vt:lpstr>'A - Úprava konstrukcí - s...'!Názvy_tisku</vt:lpstr>
      <vt:lpstr>'A - Vnitřní konstrukce'!Názvy_tisku</vt:lpstr>
      <vt:lpstr>'A - Výkopy - zemní práce'!Názvy_tisku</vt:lpstr>
      <vt:lpstr>'A - Zařízení staveniště'!Názvy_tisku</vt:lpstr>
      <vt:lpstr>'B - Dozdívky'!Názvy_tisku</vt:lpstr>
      <vt:lpstr>'B - Dveře'!Názvy_tisku</vt:lpstr>
      <vt:lpstr>'B - LOP JIH - výplně otvorů'!Názvy_tisku</vt:lpstr>
      <vt:lpstr>'B - LOP SEVER - výplně ot...'!Názvy_tisku</vt:lpstr>
      <vt:lpstr>'B - LOP VÝCHOD - výplně o...'!Názvy_tisku</vt:lpstr>
      <vt:lpstr>'B - LOP ZÁPAD - výplně ot...'!Názvy_tisku</vt:lpstr>
      <vt:lpstr>'B - Ochrana a úpravy vzro...'!Názvy_tisku</vt:lpstr>
      <vt:lpstr>'B - Sanace stáv. konstrukcí'!Názvy_tisku</vt:lpstr>
      <vt:lpstr>'B - Schodiště do bazénu a...'!Názvy_tisku</vt:lpstr>
      <vt:lpstr>'B - Slaboproud'!Názvy_tisku</vt:lpstr>
      <vt:lpstr>'B - TOP - Štítové a obvod...'!Názvy_tisku</vt:lpstr>
      <vt:lpstr>'B - Zděné příčky - dozdívky'!Názvy_tisku</vt:lpstr>
      <vt:lpstr>'C - Doplňkové konstrukce'!Názvy_tisku</vt:lpstr>
      <vt:lpstr>'C - Hromosvody'!Názvy_tisku</vt:lpstr>
      <vt:lpstr>'C - LOP JIH - plné neprůh...'!Názvy_tisku</vt:lpstr>
      <vt:lpstr>'C - LOP SEVER - plné nepr...'!Názvy_tisku</vt:lpstr>
      <vt:lpstr>'C - LOP ZÁPAD - plné nepr...'!Názvy_tisku</vt:lpstr>
      <vt:lpstr>'C - Ostatní práce a konst...'!Názvy_tisku</vt:lpstr>
      <vt:lpstr>'C - Podzemní konstrukce (...'!Názvy_tisku</vt:lpstr>
      <vt:lpstr>'C - Přístřešek nad schodi...'!Názvy_tisku</vt:lpstr>
      <vt:lpstr>'C - TOP - Sokly, obvodové...'!Názvy_tisku</vt:lpstr>
      <vt:lpstr>'C - Zateplení'!Názvy_tisku</vt:lpstr>
      <vt:lpstr>'D - LOP - Boletice'!Názvy_tisku</vt:lpstr>
      <vt:lpstr>'D - LOP JIH - parapety, o...'!Názvy_tisku</vt:lpstr>
      <vt:lpstr>'D - LOP SEVER - parapety,...'!Názvy_tisku</vt:lpstr>
      <vt:lpstr>'D - LOP VÝCHOD - parapety...'!Názvy_tisku</vt:lpstr>
      <vt:lpstr>'D - LOP ZÁPAD - parapety,...'!Názvy_tisku</vt:lpstr>
      <vt:lpstr>'D - Nadzemní konstrukce (...'!Názvy_tisku</vt:lpstr>
      <vt:lpstr>'D - Přístřešek na východn...'!Názvy_tisku</vt:lpstr>
      <vt:lpstr>'D - Těžký obvodový plášť ...'!Názvy_tisku</vt:lpstr>
      <vt:lpstr>'E - LOP - Stavokonstrukce'!Názvy_tisku</vt:lpstr>
      <vt:lpstr>'E - LOP JIH - detaily nap...'!Názvy_tisku</vt:lpstr>
      <vt:lpstr>'E - LOP SEVER - detaily n...'!Názvy_tisku</vt:lpstr>
      <vt:lpstr>'E - LOP VÝCHOD - detaily ...'!Názvy_tisku</vt:lpstr>
      <vt:lpstr>'E - LOP ZÁPAD - detaily n...'!Názvy_tisku</vt:lpstr>
      <vt:lpstr>'E - Zastřešení světlíků n...'!Názvy_tisku</vt:lpstr>
      <vt:lpstr>'F - Opěrná zeď na východn...'!Názvy_tisku</vt:lpstr>
      <vt:lpstr>'F - Venkovní doplňkové ko...'!Názvy_tisku</vt:lpstr>
      <vt:lpstr>'G - Opěrná zídka na jižní...'!Názvy_tisku</vt:lpstr>
      <vt:lpstr>'H - Oplechování ocelových...'!Názvy_tisku</vt:lpstr>
      <vt:lpstr>'J - Větrací mřížky, kryty...'!Názvy_tisku</vt:lpstr>
      <vt:lpstr>'K - Úniková lávka z 2.NP'!Názvy_tisku</vt:lpstr>
      <vt:lpstr>'Rekapitulace stavby'!Názvy_tisku</vt:lpstr>
      <vt:lpstr>'A - Lehké příčky prosklené'!Oblast_tisku</vt:lpstr>
      <vt:lpstr>'A - Lešení'!Oblast_tisku</vt:lpstr>
      <vt:lpstr>'A - LOP JIH - konstrukce'!Oblast_tisku</vt:lpstr>
      <vt:lpstr>'A - LOP SEVER - konstrukce'!Oblast_tisku</vt:lpstr>
      <vt:lpstr>'A - LOP VÝCHOD - konstrukce'!Oblast_tisku</vt:lpstr>
      <vt:lpstr>'A - LOP ZÁPAD - konstrukce'!Oblast_tisku</vt:lpstr>
      <vt:lpstr>'A - Okna'!Oblast_tisku</vt:lpstr>
      <vt:lpstr>'A - Regulace stáv. prvků ÚT'!Oblast_tisku</vt:lpstr>
      <vt:lpstr>'A - Schodiště k hlavnímu ...'!Oblast_tisku</vt:lpstr>
      <vt:lpstr>'A - Silnoproud'!Oblast_tisku</vt:lpstr>
      <vt:lpstr>'A - Úprava konstrukcí - s...'!Oblast_tisku</vt:lpstr>
      <vt:lpstr>'A - Vnitřní konstrukce'!Oblast_tisku</vt:lpstr>
      <vt:lpstr>'A - Výkopy - zemní práce'!Oblast_tisku</vt:lpstr>
      <vt:lpstr>'A - Zařízení staveniště'!Oblast_tisku</vt:lpstr>
      <vt:lpstr>'B - Dozdívky'!Oblast_tisku</vt:lpstr>
      <vt:lpstr>'B - Dveře'!Oblast_tisku</vt:lpstr>
      <vt:lpstr>'B - LOP JIH - výplně otvorů'!Oblast_tisku</vt:lpstr>
      <vt:lpstr>'B - LOP SEVER - výplně ot...'!Oblast_tisku</vt:lpstr>
      <vt:lpstr>'B - LOP VÝCHOD - výplně o...'!Oblast_tisku</vt:lpstr>
      <vt:lpstr>'B - LOP ZÁPAD - výplně ot...'!Oblast_tisku</vt:lpstr>
      <vt:lpstr>'B - Ochrana a úpravy vzro...'!Oblast_tisku</vt:lpstr>
      <vt:lpstr>'B - Sanace stáv. konstrukcí'!Oblast_tisku</vt:lpstr>
      <vt:lpstr>'B - Schodiště do bazénu a...'!Oblast_tisku</vt:lpstr>
      <vt:lpstr>'B - Slaboproud'!Oblast_tisku</vt:lpstr>
      <vt:lpstr>'B - TOP - Štítové a obvod...'!Oblast_tisku</vt:lpstr>
      <vt:lpstr>'B - Zděné příčky - dozdívky'!Oblast_tisku</vt:lpstr>
      <vt:lpstr>'C - Doplňkové konstrukce'!Oblast_tisku</vt:lpstr>
      <vt:lpstr>'C - Hromosvody'!Oblast_tisku</vt:lpstr>
      <vt:lpstr>'C - LOP JIH - plné neprůh...'!Oblast_tisku</vt:lpstr>
      <vt:lpstr>'C - LOP SEVER - plné nepr...'!Oblast_tisku</vt:lpstr>
      <vt:lpstr>'C - LOP ZÁPAD - plné nepr...'!Oblast_tisku</vt:lpstr>
      <vt:lpstr>'C - Ostatní práce a konst...'!Oblast_tisku</vt:lpstr>
      <vt:lpstr>'C - Podzemní konstrukce (...'!Oblast_tisku</vt:lpstr>
      <vt:lpstr>'C - Přístřešek nad schodi...'!Oblast_tisku</vt:lpstr>
      <vt:lpstr>'C - TOP - Sokly, obvodové...'!Oblast_tisku</vt:lpstr>
      <vt:lpstr>'C - Zateplení'!Oblast_tisku</vt:lpstr>
      <vt:lpstr>'D - LOP - Boletice'!Oblast_tisku</vt:lpstr>
      <vt:lpstr>'D - LOP JIH - parapety, o...'!Oblast_tisku</vt:lpstr>
      <vt:lpstr>'D - LOP SEVER - parapety,...'!Oblast_tisku</vt:lpstr>
      <vt:lpstr>'D - LOP VÝCHOD - parapety...'!Oblast_tisku</vt:lpstr>
      <vt:lpstr>'D - LOP ZÁPAD - parapety,...'!Oblast_tisku</vt:lpstr>
      <vt:lpstr>'D - Nadzemní konstrukce (...'!Oblast_tisku</vt:lpstr>
      <vt:lpstr>'D - Přístřešek na východn...'!Oblast_tisku</vt:lpstr>
      <vt:lpstr>'D - Těžký obvodový plášť ...'!Oblast_tisku</vt:lpstr>
      <vt:lpstr>'E - LOP - Stavokonstrukce'!Oblast_tisku</vt:lpstr>
      <vt:lpstr>'E - LOP JIH - detaily nap...'!Oblast_tisku</vt:lpstr>
      <vt:lpstr>'E - LOP SEVER - detaily n...'!Oblast_tisku</vt:lpstr>
      <vt:lpstr>'E - LOP VÝCHOD - detaily ...'!Oblast_tisku</vt:lpstr>
      <vt:lpstr>'E - LOP ZÁPAD - detaily n...'!Oblast_tisku</vt:lpstr>
      <vt:lpstr>'E - Zastřešení světlíků n...'!Oblast_tisku</vt:lpstr>
      <vt:lpstr>'F - Opěrná zeď na východn...'!Oblast_tisku</vt:lpstr>
      <vt:lpstr>'F - Venkovní doplňkové ko...'!Oblast_tisku</vt:lpstr>
      <vt:lpstr>'G - Opěrná zídka na jižní...'!Oblast_tisku</vt:lpstr>
      <vt:lpstr>'H - Oplechování ocelových...'!Oblast_tisku</vt:lpstr>
      <vt:lpstr>'J - Větrací mřížky, kryty...'!Oblast_tisku</vt:lpstr>
      <vt:lpstr>'K - Úniková lávka z 2.NP'!Oblast_tisku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450G0\Install</dc:creator>
  <cp:lastModifiedBy>Vokoun Pavel, Bc.</cp:lastModifiedBy>
  <dcterms:created xsi:type="dcterms:W3CDTF">2017-04-24T21:49:06Z</dcterms:created>
  <dcterms:modified xsi:type="dcterms:W3CDTF">2017-05-11T12:08:29Z</dcterms:modified>
</cp:coreProperties>
</file>